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F088D76C-69CB-4CE0-9126-DD04EB83F4BC}" xr6:coauthVersionLast="47" xr6:coauthVersionMax="47" xr10:uidLastSave="{00000000-0000-0000-0000-000000000000}"/>
  <bookViews>
    <workbookView xWindow="-108" yWindow="-84" windowWidth="23256" windowHeight="12552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J75" i="1" l="1"/>
  <c r="J74" i="1"/>
  <c r="L73" i="1"/>
  <c r="J73" i="1"/>
  <c r="J72" i="1"/>
  <c r="J70" i="1" l="1"/>
  <c r="J69" i="1"/>
  <c r="I69" i="1"/>
  <c r="J68" i="1" l="1"/>
  <c r="U66" i="1" l="1"/>
  <c r="J65" i="1"/>
  <c r="J64" i="1" l="1"/>
  <c r="J57" i="1" l="1"/>
  <c r="M57" i="1"/>
  <c r="J54" i="1" l="1"/>
  <c r="M54" i="1"/>
  <c r="M53" i="1"/>
  <c r="J52" i="1" l="1"/>
  <c r="M52" i="1"/>
  <c r="M51" i="1"/>
  <c r="J50" i="1" l="1"/>
  <c r="M50" i="1"/>
  <c r="M48" i="1"/>
  <c r="M47" i="1"/>
  <c r="M44" i="1" l="1"/>
  <c r="M45" i="1"/>
  <c r="M40" i="1" l="1"/>
  <c r="M39" i="1" l="1"/>
  <c r="M37" i="1" l="1"/>
  <c r="X32" i="1" l="1"/>
  <c r="Y32" i="1"/>
  <c r="M36" i="1" l="1"/>
  <c r="M35" i="1"/>
  <c r="M34" i="1"/>
  <c r="M33" i="1" l="1"/>
  <c r="M32" i="1"/>
  <c r="M31" i="1" l="1"/>
  <c r="M30" i="1"/>
  <c r="M29" i="1" l="1"/>
  <c r="M28" i="1" l="1"/>
  <c r="M27" i="1"/>
  <c r="M26" i="1"/>
  <c r="M25" i="1"/>
  <c r="J24" i="1" l="1"/>
  <c r="M24" i="1"/>
  <c r="M23" i="1"/>
  <c r="M22" i="1" l="1"/>
  <c r="M21" i="1"/>
  <c r="M19" i="1" l="1"/>
  <c r="M18" i="1"/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L5" i="1" s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L90" i="1" s="1"/>
  <c r="AC90" i="1"/>
  <c r="AD90" i="1"/>
  <c r="AE90" i="1"/>
  <c r="AB91" i="1"/>
  <c r="AC91" i="1"/>
  <c r="AD91" i="1"/>
  <c r="AE91" i="1"/>
  <c r="AB92" i="1"/>
  <c r="AL92" i="1" s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C102" i="1"/>
  <c r="AD102" i="1"/>
  <c r="AE102" i="1"/>
  <c r="AB103" i="1"/>
  <c r="AC103" i="1"/>
  <c r="AD103" i="1"/>
  <c r="AE103" i="1"/>
  <c r="AB104" i="1"/>
  <c r="AL104" i="1" s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L114" i="1" s="1"/>
  <c r="AC114" i="1"/>
  <c r="AD114" i="1"/>
  <c r="AE114" i="1"/>
  <c r="AB115" i="1"/>
  <c r="AC115" i="1"/>
  <c r="AD115" i="1"/>
  <c r="AE115" i="1"/>
  <c r="AB116" i="1"/>
  <c r="AL116" i="1" s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99" i="1" l="1"/>
  <c r="AL102" i="1"/>
  <c r="AL95" i="1"/>
  <c r="AL111" i="1"/>
  <c r="AL87" i="1"/>
  <c r="AL83" i="1"/>
  <c r="AL80" i="1"/>
  <c r="AL78" i="1"/>
  <c r="AL75" i="1"/>
  <c r="AL74" i="1"/>
  <c r="AL68" i="1"/>
  <c r="AL66" i="1"/>
  <c r="AL65" i="1"/>
  <c r="AL63" i="1"/>
  <c r="AL62" i="1"/>
  <c r="AL59" i="1"/>
  <c r="AL56" i="1"/>
  <c r="AL54" i="1"/>
  <c r="AL51" i="1"/>
  <c r="AL50" i="1"/>
  <c r="AL47" i="1"/>
  <c r="AL44" i="1"/>
  <c r="AL42" i="1"/>
  <c r="AL41" i="1"/>
  <c r="AL40" i="1"/>
  <c r="AL39" i="1"/>
  <c r="AL38" i="1"/>
  <c r="AL35" i="1"/>
  <c r="AL30" i="1"/>
  <c r="AL28" i="1"/>
  <c r="AL27" i="1"/>
  <c r="AL26" i="1"/>
  <c r="AL23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AM5" i="1" s="1"/>
  <c r="N9" i="2"/>
  <c r="N47" i="2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<sst xmlns="http://schemas.openxmlformats.org/spreadsheetml/2006/main" count="92" uniqueCount="33">
  <si>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</si>
  <si>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</si>
  <si>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</si>
  <si>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</si>
  <si>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</si>
  <si>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</si>
  <si>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</si>
  <si>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</si>
  <si>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</si>
  <si>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</si>
  <si>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</si>
  <si>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</si>
  <si>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</si>
  <si>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</si>
  <si>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</si>
  <si>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</si>
  <si>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</si>
  <si>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</si>
  <si>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</si>
  <si>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</si>
  <si>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</si>
  <si>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</si>
  <si>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</si>
  <si>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</si>
  <si>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</si>
  <si>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</si>
  <si>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</si>
  <si>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</si>
  <si>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Blast</t>
  </si>
  <si>
    <t>Only 12 counts made, Blast</t>
  </si>
  <si>
    <t>one mm chinook in, one mm chinook out, Blast</t>
  </si>
  <si>
    <t>1 um chinook out, 4 mm chinook out, Blast</t>
  </si>
  <si>
    <t>visibility in locks 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</si>
</sst>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6" fillId="8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-32</c:v>
                </c:pt>
                <c:pt idx="29">
                  <c:v>-32</c:v>
                </c:pt>
                <c:pt idx="30">
                  <c:v>-25</c:v>
                </c:pt>
                <c:pt idx="31">
                  <c:v>-25</c:v>
                </c:pt>
                <c:pt idx="32">
                  <c:v>-10</c:v>
                </c:pt>
                <c:pt idx="33">
                  <c:v>11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83</c:v>
                </c:pt>
                <c:pt idx="41">
                  <c:v>83</c:v>
                </c:pt>
                <c:pt idx="42">
                  <c:v>105</c:v>
                </c:pt>
                <c:pt idx="43">
                  <c:v>255</c:v>
                </c:pt>
                <c:pt idx="44">
                  <c:v>270</c:v>
                </c:pt>
                <c:pt idx="45">
                  <c:v>315</c:v>
                </c:pt>
                <c:pt idx="46">
                  <c:v>546</c:v>
                </c:pt>
                <c:pt idx="47">
                  <c:v>603</c:v>
                </c:pt>
                <c:pt idx="48">
                  <c:v>736</c:v>
                </c:pt>
                <c:pt idx="49">
                  <c:v>783</c:v>
                </c:pt>
                <c:pt idx="50">
                  <c:v>1628</c:v>
                </c:pt>
                <c:pt idx="51">
                  <c:v>1895</c:v>
                </c:pt>
                <c:pt idx="52">
                  <c:v>2131</c:v>
                </c:pt>
                <c:pt idx="53">
                  <c:v>2399</c:v>
                </c:pt>
                <c:pt idx="54">
                  <c:v>2694</c:v>
                </c:pt>
                <c:pt idx="55">
                  <c:v>3339</c:v>
                </c:pt>
                <c:pt idx="56">
                  <c:v>3591</c:v>
                </c:pt>
                <c:pt idx="57">
                  <c:v>3673</c:v>
                </c:pt>
                <c:pt idx="58">
                  <c:v>3777</c:v>
                </c:pt>
                <c:pt idx="59">
                  <c:v>4374</c:v>
                </c:pt>
                <c:pt idx="60">
                  <c:v>5308</c:v>
                </c:pt>
                <c:pt idx="61">
                  <c:v>6041</c:v>
                </c:pt>
                <c:pt idx="62">
                  <c:v>6428</c:v>
                </c:pt>
                <c:pt idx="63">
                  <c:v>6907</c:v>
                </c:pt>
                <c:pt idx="64">
                  <c:v>8098</c:v>
                </c:pt>
                <c:pt idx="65">
                  <c:v>8894</c:v>
                </c:pt>
                <c:pt idx="66">
                  <c:v>9262</c:v>
                </c:pt>
                <c:pt idx="67">
                  <c:v>9561</c:v>
                </c:pt>
                <c:pt idx="68">
                  <c:v>10421</c:v>
                </c:pt>
                <c:pt idx="69">
                  <c:v>10771</c:v>
                </c:pt>
                <c:pt idx="70">
                  <c:v>11427</c:v>
                </c:pt>
                <c:pt idx="71">
                  <c:v>11813</c:v>
                </c:pt>
                <c:pt idx="72">
                  <c:v>11963</c:v>
                </c:pt>
                <c:pt idx="73">
                  <c:v>12305</c:v>
                </c:pt>
                <c:pt idx="74">
                  <c:v>12926</c:v>
                </c:pt>
                <c:pt idx="75">
                  <c:v>13256</c:v>
                </c:pt>
                <c:pt idx="76">
                  <c:v>13900</c:v>
                </c:pt>
                <c:pt idx="77">
                  <c:v>14500</c:v>
                </c:pt>
                <c:pt idx="78">
                  <c:v>15190</c:v>
                </c:pt>
                <c:pt idx="79">
                  <c:v>15576</c:v>
                </c:pt>
                <c:pt idx="80">
                  <c:v>15894</c:v>
                </c:pt>
                <c:pt idx="81">
                  <c:v>16079</c:v>
                </c:pt>
                <c:pt idx="82">
                  <c:v>16441</c:v>
                </c:pt>
                <c:pt idx="83">
                  <c:v>16737</c:v>
                </c:pt>
                <c:pt idx="84">
                  <c:v>17081</c:v>
                </c:pt>
                <c:pt idx="85">
                  <c:v>17294</c:v>
                </c:pt>
                <c:pt idx="86">
                  <c:v>17294</c:v>
                </c:pt>
                <c:pt idx="87">
                  <c:v>17294</c:v>
                </c:pt>
                <c:pt idx="88">
                  <c:v>17294</c:v>
                </c:pt>
                <c:pt idx="89">
                  <c:v>17294</c:v>
                </c:pt>
                <c:pt idx="90">
                  <c:v>17294</c:v>
                </c:pt>
                <c:pt idx="91">
                  <c:v>17294</c:v>
                </c:pt>
                <c:pt idx="92">
                  <c:v>17294</c:v>
                </c:pt>
                <c:pt idx="93">
                  <c:v>17294</c:v>
                </c:pt>
                <c:pt idx="94">
                  <c:v>17294</c:v>
                </c:pt>
                <c:pt idx="95">
                  <c:v>17294</c:v>
                </c:pt>
                <c:pt idx="96">
                  <c:v>17294</c:v>
                </c:pt>
                <c:pt idx="97">
                  <c:v>17294</c:v>
                </c:pt>
                <c:pt idx="98">
                  <c:v>17294</c:v>
                </c:pt>
                <c:pt idx="99">
                  <c:v>17294</c:v>
                </c:pt>
                <c:pt idx="100">
                  <c:v>17294</c:v>
                </c:pt>
                <c:pt idx="101">
                  <c:v>17294</c:v>
                </c:pt>
                <c:pt idx="102">
                  <c:v>17294</c:v>
                </c:pt>
                <c:pt idx="103">
                  <c:v>17294</c:v>
                </c:pt>
                <c:pt idx="104">
                  <c:v>17294</c:v>
                </c:pt>
                <c:pt idx="105">
                  <c:v>17294</c:v>
                </c:pt>
                <c:pt idx="106">
                  <c:v>17294</c:v>
                </c:pt>
                <c:pt idx="107">
                  <c:v>17294</c:v>
                </c:pt>
                <c:pt idx="108">
                  <c:v>17294</c:v>
                </c:pt>
                <c:pt idx="109">
                  <c:v>17294</c:v>
                </c:pt>
                <c:pt idx="110">
                  <c:v>17294</c:v>
                </c:pt>
                <c:pt idx="111">
                  <c:v>17294</c:v>
                </c:pt>
                <c:pt idx="112">
                  <c:v>17294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672</c:v>
                </c:pt>
                <c:pt idx="13">
                  <c:v>725</c:v>
                </c:pt>
                <c:pt idx="14">
                  <c:v>906</c:v>
                </c:pt>
                <c:pt idx="15">
                  <c:v>1143</c:v>
                </c:pt>
                <c:pt idx="16">
                  <c:v>1333</c:v>
                </c:pt>
                <c:pt idx="17">
                  <c:v>1724</c:v>
                </c:pt>
                <c:pt idx="18">
                  <c:v>2060</c:v>
                </c:pt>
                <c:pt idx="19">
                  <c:v>2983</c:v>
                </c:pt>
                <c:pt idx="20">
                  <c:v>4040</c:v>
                </c:pt>
                <c:pt idx="21">
                  <c:v>5034</c:v>
                </c:pt>
                <c:pt idx="22">
                  <c:v>5174</c:v>
                </c:pt>
                <c:pt idx="23">
                  <c:v>6056</c:v>
                </c:pt>
                <c:pt idx="24">
                  <c:v>7087</c:v>
                </c:pt>
                <c:pt idx="25">
                  <c:v>7809</c:v>
                </c:pt>
                <c:pt idx="26">
                  <c:v>8670</c:v>
                </c:pt>
                <c:pt idx="27">
                  <c:v>9943</c:v>
                </c:pt>
                <c:pt idx="28">
                  <c:v>11515</c:v>
                </c:pt>
                <c:pt idx="29">
                  <c:v>12911</c:v>
                </c:pt>
                <c:pt idx="30">
                  <c:v>14275</c:v>
                </c:pt>
                <c:pt idx="31">
                  <c:v>15309</c:v>
                </c:pt>
                <c:pt idx="32">
                  <c:v>16252</c:v>
                </c:pt>
                <c:pt idx="33">
                  <c:v>17403</c:v>
                </c:pt>
                <c:pt idx="34">
                  <c:v>17840</c:v>
                </c:pt>
                <c:pt idx="35">
                  <c:v>17937</c:v>
                </c:pt>
                <c:pt idx="36">
                  <c:v>18288</c:v>
                </c:pt>
                <c:pt idx="37">
                  <c:v>18477</c:v>
                </c:pt>
                <c:pt idx="38">
                  <c:v>18792</c:v>
                </c:pt>
                <c:pt idx="39">
                  <c:v>19519</c:v>
                </c:pt>
                <c:pt idx="40">
                  <c:v>20107</c:v>
                </c:pt>
                <c:pt idx="41">
                  <c:v>20551</c:v>
                </c:pt>
                <c:pt idx="42">
                  <c:v>21115</c:v>
                </c:pt>
                <c:pt idx="43">
                  <c:v>21517</c:v>
                </c:pt>
                <c:pt idx="44">
                  <c:v>21694</c:v>
                </c:pt>
                <c:pt idx="45">
                  <c:v>21879</c:v>
                </c:pt>
                <c:pt idx="46">
                  <c:v>22040</c:v>
                </c:pt>
                <c:pt idx="47">
                  <c:v>22109</c:v>
                </c:pt>
                <c:pt idx="48">
                  <c:v>22263</c:v>
                </c:pt>
                <c:pt idx="49">
                  <c:v>22378</c:v>
                </c:pt>
                <c:pt idx="50">
                  <c:v>22592</c:v>
                </c:pt>
                <c:pt idx="51">
                  <c:v>22678</c:v>
                </c:pt>
                <c:pt idx="52">
                  <c:v>22734</c:v>
                </c:pt>
                <c:pt idx="53">
                  <c:v>22845</c:v>
                </c:pt>
                <c:pt idx="54">
                  <c:v>22874</c:v>
                </c:pt>
                <c:pt idx="55">
                  <c:v>23017</c:v>
                </c:pt>
                <c:pt idx="56">
                  <c:v>23032</c:v>
                </c:pt>
                <c:pt idx="57">
                  <c:v>23052</c:v>
                </c:pt>
                <c:pt idx="58">
                  <c:v>23052</c:v>
                </c:pt>
                <c:pt idx="59">
                  <c:v>23085</c:v>
                </c:pt>
                <c:pt idx="60">
                  <c:v>23113</c:v>
                </c:pt>
                <c:pt idx="61">
                  <c:v>23121</c:v>
                </c:pt>
                <c:pt idx="62">
                  <c:v>23141</c:v>
                </c:pt>
                <c:pt idx="63">
                  <c:v>23141</c:v>
                </c:pt>
                <c:pt idx="64">
                  <c:v>23141</c:v>
                </c:pt>
                <c:pt idx="65">
                  <c:v>23134</c:v>
                </c:pt>
                <c:pt idx="66">
                  <c:v>23147</c:v>
                </c:pt>
                <c:pt idx="67">
                  <c:v>23154</c:v>
                </c:pt>
                <c:pt idx="68">
                  <c:v>23154</c:v>
                </c:pt>
                <c:pt idx="69">
                  <c:v>23161</c:v>
                </c:pt>
                <c:pt idx="70">
                  <c:v>23168</c:v>
                </c:pt>
                <c:pt idx="71">
                  <c:v>23168</c:v>
                </c:pt>
                <c:pt idx="72">
                  <c:v>23168</c:v>
                </c:pt>
                <c:pt idx="73">
                  <c:v>23168</c:v>
                </c:pt>
                <c:pt idx="74">
                  <c:v>23181</c:v>
                </c:pt>
                <c:pt idx="75">
                  <c:v>23181</c:v>
                </c:pt>
                <c:pt idx="76">
                  <c:v>23181</c:v>
                </c:pt>
                <c:pt idx="77">
                  <c:v>23181</c:v>
                </c:pt>
                <c:pt idx="78">
                  <c:v>23181</c:v>
                </c:pt>
                <c:pt idx="79">
                  <c:v>23181</c:v>
                </c:pt>
                <c:pt idx="80">
                  <c:v>23181</c:v>
                </c:pt>
                <c:pt idx="81">
                  <c:v>23181</c:v>
                </c:pt>
                <c:pt idx="82">
                  <c:v>23181</c:v>
                </c:pt>
                <c:pt idx="83">
                  <c:v>23181</c:v>
                </c:pt>
                <c:pt idx="84">
                  <c:v>23181</c:v>
                </c:pt>
                <c:pt idx="85">
                  <c:v>23181</c:v>
                </c:pt>
                <c:pt idx="86">
                  <c:v>23181</c:v>
                </c:pt>
                <c:pt idx="87">
                  <c:v>23181</c:v>
                </c:pt>
                <c:pt idx="88">
                  <c:v>23181</c:v>
                </c:pt>
                <c:pt idx="89">
                  <c:v>23181</c:v>
                </c:pt>
                <c:pt idx="90">
                  <c:v>23181</c:v>
                </c:pt>
                <c:pt idx="91">
                  <c:v>23181</c:v>
                </c:pt>
                <c:pt idx="92">
                  <c:v>23181</c:v>
                </c:pt>
                <c:pt idx="93">
                  <c:v>23181</c:v>
                </c:pt>
                <c:pt idx="94">
                  <c:v>23181</c:v>
                </c:pt>
                <c:pt idx="95">
                  <c:v>23181</c:v>
                </c:pt>
                <c:pt idx="96">
                  <c:v>23181</c:v>
                </c:pt>
                <c:pt idx="97">
                  <c:v>23181</c:v>
                </c:pt>
                <c:pt idx="98">
                  <c:v>23181</c:v>
                </c:pt>
                <c:pt idx="99">
                  <c:v>23181</c:v>
                </c:pt>
                <c:pt idx="100">
                  <c:v>23181</c:v>
                </c:pt>
                <c:pt idx="101">
                  <c:v>23181</c:v>
                </c:pt>
                <c:pt idx="102">
                  <c:v>23181</c:v>
                </c:pt>
                <c:pt idx="103">
                  <c:v>23181</c:v>
                </c:pt>
                <c:pt idx="104">
                  <c:v>23181</c:v>
                </c:pt>
                <c:pt idx="105">
                  <c:v>23181</c:v>
                </c:pt>
                <c:pt idx="106">
                  <c:v>23181</c:v>
                </c:pt>
                <c:pt idx="107">
                  <c:v>23181</c:v>
                </c:pt>
                <c:pt idx="108">
                  <c:v>23181</c:v>
                </c:pt>
                <c:pt idx="109">
                  <c:v>23181</c:v>
                </c:pt>
                <c:pt idx="110">
                  <c:v>23181</c:v>
                </c:pt>
                <c:pt idx="111">
                  <c:v>23181</c:v>
                </c:pt>
                <c:pt idx="112">
                  <c:v>23181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80</c:v>
                </c:pt>
                <c:pt idx="79">
                  <c:v>110</c:v>
                </c:pt>
                <c:pt idx="80">
                  <c:v>110</c:v>
                </c:pt>
                <c:pt idx="81">
                  <c:v>252</c:v>
                </c:pt>
                <c:pt idx="82">
                  <c:v>848</c:v>
                </c:pt>
                <c:pt idx="83">
                  <c:v>1676</c:v>
                </c:pt>
                <c:pt idx="84">
                  <c:v>2968</c:v>
                </c:pt>
                <c:pt idx="85">
                  <c:v>3287</c:v>
                </c:pt>
                <c:pt idx="86">
                  <c:v>3287</c:v>
                </c:pt>
                <c:pt idx="87">
                  <c:v>3287</c:v>
                </c:pt>
                <c:pt idx="88">
                  <c:v>3287</c:v>
                </c:pt>
                <c:pt idx="89">
                  <c:v>3287</c:v>
                </c:pt>
                <c:pt idx="90">
                  <c:v>3287</c:v>
                </c:pt>
                <c:pt idx="91">
                  <c:v>3287</c:v>
                </c:pt>
                <c:pt idx="92">
                  <c:v>3287</c:v>
                </c:pt>
                <c:pt idx="93">
                  <c:v>3287</c:v>
                </c:pt>
                <c:pt idx="94">
                  <c:v>3287</c:v>
                </c:pt>
                <c:pt idx="95">
                  <c:v>3287</c:v>
                </c:pt>
                <c:pt idx="96">
                  <c:v>3287</c:v>
                </c:pt>
                <c:pt idx="97">
                  <c:v>3287</c:v>
                </c:pt>
                <c:pt idx="98">
                  <c:v>3287</c:v>
                </c:pt>
                <c:pt idx="99">
                  <c:v>3287</c:v>
                </c:pt>
                <c:pt idx="100">
                  <c:v>3287</c:v>
                </c:pt>
                <c:pt idx="101">
                  <c:v>3287</c:v>
                </c:pt>
                <c:pt idx="102">
                  <c:v>3287</c:v>
                </c:pt>
                <c:pt idx="103">
                  <c:v>3287</c:v>
                </c:pt>
                <c:pt idx="104">
                  <c:v>3287</c:v>
                </c:pt>
                <c:pt idx="105">
                  <c:v>3287</c:v>
                </c:pt>
                <c:pt idx="106">
                  <c:v>3287</c:v>
                </c:pt>
                <c:pt idx="107">
                  <c:v>3287</c:v>
                </c:pt>
                <c:pt idx="108">
                  <c:v>3287</c:v>
                </c:pt>
                <c:pt idx="109">
                  <c:v>3287</c:v>
                </c:pt>
                <c:pt idx="110">
                  <c:v>3287</c:v>
                </c:pt>
                <c:pt idx="111">
                  <c:v>3287</c:v>
                </c:pt>
                <c:pt idx="112">
                  <c:v>3287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-37</c:v>
                </c:pt>
                <c:pt idx="29">
                  <c:v>0</c:v>
                </c:pt>
                <c:pt idx="30">
                  <c:v>7</c:v>
                </c:pt>
                <c:pt idx="31">
                  <c:v>0</c:v>
                </c:pt>
                <c:pt idx="32">
                  <c:v>15</c:v>
                </c:pt>
                <c:pt idx="33">
                  <c:v>21</c:v>
                </c:pt>
                <c:pt idx="34">
                  <c:v>9</c:v>
                </c:pt>
                <c:pt idx="35">
                  <c:v>10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38</c:v>
                </c:pt>
                <c:pt idx="41">
                  <c:v>0</c:v>
                </c:pt>
                <c:pt idx="42">
                  <c:v>22</c:v>
                </c:pt>
                <c:pt idx="43">
                  <c:v>150</c:v>
                </c:pt>
                <c:pt idx="44">
                  <c:v>15</c:v>
                </c:pt>
                <c:pt idx="45">
                  <c:v>45</c:v>
                </c:pt>
                <c:pt idx="46">
                  <c:v>231</c:v>
                </c:pt>
                <c:pt idx="47">
                  <c:v>57</c:v>
                </c:pt>
                <c:pt idx="48">
                  <c:v>133</c:v>
                </c:pt>
                <c:pt idx="49">
                  <c:v>47</c:v>
                </c:pt>
                <c:pt idx="50">
                  <c:v>845</c:v>
                </c:pt>
                <c:pt idx="51">
                  <c:v>267</c:v>
                </c:pt>
                <c:pt idx="52">
                  <c:v>236</c:v>
                </c:pt>
                <c:pt idx="53">
                  <c:v>268</c:v>
                </c:pt>
                <c:pt idx="54">
                  <c:v>295</c:v>
                </c:pt>
                <c:pt idx="55">
                  <c:v>645</c:v>
                </c:pt>
                <c:pt idx="56">
                  <c:v>252</c:v>
                </c:pt>
                <c:pt idx="57">
                  <c:v>82</c:v>
                </c:pt>
                <c:pt idx="58">
                  <c:v>104</c:v>
                </c:pt>
                <c:pt idx="59">
                  <c:v>597</c:v>
                </c:pt>
                <c:pt idx="60">
                  <c:v>934</c:v>
                </c:pt>
                <c:pt idx="61">
                  <c:v>733</c:v>
                </c:pt>
                <c:pt idx="62">
                  <c:v>387</c:v>
                </c:pt>
                <c:pt idx="63">
                  <c:v>479</c:v>
                </c:pt>
                <c:pt idx="64">
                  <c:v>1191</c:v>
                </c:pt>
                <c:pt idx="65">
                  <c:v>796</c:v>
                </c:pt>
                <c:pt idx="66">
                  <c:v>368</c:v>
                </c:pt>
                <c:pt idx="67">
                  <c:v>299</c:v>
                </c:pt>
                <c:pt idx="68">
                  <c:v>860</c:v>
                </c:pt>
                <c:pt idx="69">
                  <c:v>350</c:v>
                </c:pt>
                <c:pt idx="70">
                  <c:v>656</c:v>
                </c:pt>
                <c:pt idx="71">
                  <c:v>386</c:v>
                </c:pt>
                <c:pt idx="72">
                  <c:v>150</c:v>
                </c:pt>
                <c:pt idx="73">
                  <c:v>342</c:v>
                </c:pt>
                <c:pt idx="74">
                  <c:v>621</c:v>
                </c:pt>
                <c:pt idx="75">
                  <c:v>330</c:v>
                </c:pt>
                <c:pt idx="76">
                  <c:v>644</c:v>
                </c:pt>
                <c:pt idx="77">
                  <c:v>600</c:v>
                </c:pt>
                <c:pt idx="78">
                  <c:v>690</c:v>
                </c:pt>
                <c:pt idx="79">
                  <c:v>386</c:v>
                </c:pt>
                <c:pt idx="80">
                  <c:v>318</c:v>
                </c:pt>
                <c:pt idx="81">
                  <c:v>185</c:v>
                </c:pt>
                <c:pt idx="82">
                  <c:v>362</c:v>
                </c:pt>
                <c:pt idx="83">
                  <c:v>296</c:v>
                </c:pt>
                <c:pt idx="84">
                  <c:v>344</c:v>
                </c:pt>
                <c:pt idx="85">
                  <c:v>213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84</c:v>
                </c:pt>
                <c:pt idx="13">
                  <c:v>53</c:v>
                </c:pt>
                <c:pt idx="14">
                  <c:v>181</c:v>
                </c:pt>
                <c:pt idx="15">
                  <c:v>237</c:v>
                </c:pt>
                <c:pt idx="16">
                  <c:v>190</c:v>
                </c:pt>
                <c:pt idx="17">
                  <c:v>391</c:v>
                </c:pt>
                <c:pt idx="18">
                  <c:v>336</c:v>
                </c:pt>
                <c:pt idx="19">
                  <c:v>923</c:v>
                </c:pt>
                <c:pt idx="20">
                  <c:v>1057</c:v>
                </c:pt>
                <c:pt idx="21">
                  <c:v>994</c:v>
                </c:pt>
                <c:pt idx="22">
                  <c:v>140</c:v>
                </c:pt>
                <c:pt idx="23">
                  <c:v>882</c:v>
                </c:pt>
                <c:pt idx="24">
                  <c:v>1031</c:v>
                </c:pt>
                <c:pt idx="25">
                  <c:v>722</c:v>
                </c:pt>
                <c:pt idx="26">
                  <c:v>861</c:v>
                </c:pt>
                <c:pt idx="27">
                  <c:v>1273</c:v>
                </c:pt>
                <c:pt idx="28">
                  <c:v>1572</c:v>
                </c:pt>
                <c:pt idx="29">
                  <c:v>1396</c:v>
                </c:pt>
                <c:pt idx="30">
                  <c:v>1364</c:v>
                </c:pt>
                <c:pt idx="31">
                  <c:v>1034</c:v>
                </c:pt>
                <c:pt idx="32">
                  <c:v>943</c:v>
                </c:pt>
                <c:pt idx="33">
                  <c:v>1151</c:v>
                </c:pt>
                <c:pt idx="34">
                  <c:v>437</c:v>
                </c:pt>
                <c:pt idx="35">
                  <c:v>97</c:v>
                </c:pt>
                <c:pt idx="36">
                  <c:v>351</c:v>
                </c:pt>
                <c:pt idx="37">
                  <c:v>189</c:v>
                </c:pt>
                <c:pt idx="38">
                  <c:v>315</c:v>
                </c:pt>
                <c:pt idx="39">
                  <c:v>727</c:v>
                </c:pt>
                <c:pt idx="40">
                  <c:v>588</c:v>
                </c:pt>
                <c:pt idx="41">
                  <c:v>444</c:v>
                </c:pt>
                <c:pt idx="42">
                  <c:v>564</c:v>
                </c:pt>
                <c:pt idx="43">
                  <c:v>402</c:v>
                </c:pt>
                <c:pt idx="44">
                  <c:v>177</c:v>
                </c:pt>
                <c:pt idx="45">
                  <c:v>185</c:v>
                </c:pt>
                <c:pt idx="46">
                  <c:v>161</c:v>
                </c:pt>
                <c:pt idx="47">
                  <c:v>69</c:v>
                </c:pt>
                <c:pt idx="48">
                  <c:v>154</c:v>
                </c:pt>
                <c:pt idx="49">
                  <c:v>115</c:v>
                </c:pt>
                <c:pt idx="50">
                  <c:v>214</c:v>
                </c:pt>
                <c:pt idx="51">
                  <c:v>86</c:v>
                </c:pt>
                <c:pt idx="52">
                  <c:v>56</c:v>
                </c:pt>
                <c:pt idx="53">
                  <c:v>111</c:v>
                </c:pt>
                <c:pt idx="54">
                  <c:v>29</c:v>
                </c:pt>
                <c:pt idx="55">
                  <c:v>143</c:v>
                </c:pt>
                <c:pt idx="56">
                  <c:v>15</c:v>
                </c:pt>
                <c:pt idx="57">
                  <c:v>20</c:v>
                </c:pt>
                <c:pt idx="58">
                  <c:v>0</c:v>
                </c:pt>
                <c:pt idx="59">
                  <c:v>33</c:v>
                </c:pt>
                <c:pt idx="60">
                  <c:v>28</c:v>
                </c:pt>
                <c:pt idx="61">
                  <c:v>8</c:v>
                </c:pt>
                <c:pt idx="62">
                  <c:v>20</c:v>
                </c:pt>
                <c:pt idx="63">
                  <c:v>0</c:v>
                </c:pt>
                <c:pt idx="64">
                  <c:v>0</c:v>
                </c:pt>
                <c:pt idx="65">
                  <c:v>-7</c:v>
                </c:pt>
                <c:pt idx="66">
                  <c:v>13</c:v>
                </c:pt>
                <c:pt idx="67">
                  <c:v>7</c:v>
                </c:pt>
                <c:pt idx="68">
                  <c:v>0</c:v>
                </c:pt>
                <c:pt idx="69">
                  <c:v>7</c:v>
                </c:pt>
                <c:pt idx="70">
                  <c:v>7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60</c:v>
                </c:pt>
                <c:pt idx="79">
                  <c:v>30</c:v>
                </c:pt>
                <c:pt idx="80">
                  <c:v>0</c:v>
                </c:pt>
                <c:pt idx="81">
                  <c:v>142</c:v>
                </c:pt>
                <c:pt idx="82">
                  <c:v>596</c:v>
                </c:pt>
                <c:pt idx="83">
                  <c:v>828</c:v>
                </c:pt>
                <c:pt idx="84">
                  <c:v>1292</c:v>
                </c:pt>
                <c:pt idx="85">
                  <c:v>319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F91" activePane="bottomRight" state="frozen"/>
      <selection pane="topRight" activeCell="B1" sqref="B1"/>
      <selection pane="bottomLeft" activeCell="A4" sqref="A4"/>
      <selection pane="bottomRight" activeCell="B1" sqref="B1:AI1048576"/>
    </sheetView>
  </sheetViews>
  <sheetFormatPr defaultColWidth="8.88671875" defaultRowHeight="15.6" x14ac:dyDescent="0.3"/>
  <cols>
    <col min="1" max="1" width="9.5546875" style="1" bestFit="1" customWidth="1"/>
    <col min="2" max="2" width="9.109375" style="2" hidden="1" customWidth="1"/>
    <col min="3" max="3" width="8" style="53" hidden="1" customWidth="1"/>
    <col min="4" max="4" width="11.33203125" style="2" hidden="1" customWidth="1"/>
    <col min="5" max="5" width="16.6640625" style="2" hidden="1" customWidth="1"/>
    <col min="6" max="7" width="8.33203125" style="2" hidden="1" customWidth="1"/>
    <col min="8" max="10" width="6.6640625" style="2" hidden="1" customWidth="1"/>
    <col min="11" max="12" width="4.6640625" style="6" hidden="1" customWidth="1"/>
    <col min="13" max="14" width="6.6640625" style="2" hidden="1" customWidth="1"/>
    <col min="15" max="16" width="4.6640625" style="6" hidden="1" customWidth="1"/>
    <col min="17" max="18" width="6.6640625" style="2" hidden="1" customWidth="1"/>
    <col min="19" max="20" width="4.6640625" style="6" hidden="1" customWidth="1"/>
    <col min="21" max="22" width="8.33203125" style="2" hidden="1" customWidth="1"/>
    <col min="23" max="25" width="6.6640625" style="2" hidden="1" customWidth="1"/>
    <col min="26" max="27" width="4.6640625" style="6" hidden="1" customWidth="1"/>
    <col min="28" max="29" width="6.6640625" style="2" hidden="1" customWidth="1"/>
    <col min="30" max="30" width="4.6640625" style="6" hidden="1" customWidth="1"/>
    <col min="31" max="31" width="5.6640625" style="6" hidden="1" customWidth="1"/>
    <col min="32" max="33" width="6.6640625" style="2" hidden="1" customWidth="1"/>
    <col min="34" max="35" width="4.6640625" style="6" hidden="1" customWidth="1"/>
    <col min="36" max="36" width="6.6640625" style="2" customWidth="1"/>
    <col min="37" max="37" width="11" style="2" customWidth="1"/>
    <col min="38" max="38" width="6.6640625" style="2" customWidth="1"/>
    <col min="39" max="39" width="11" style="2" customWidth="1"/>
    <col min="40" max="40" width="6.6640625" style="2" customWidth="1"/>
    <col min="41" max="41" width="11" style="2" customWidth="1"/>
    <col min="42" max="42" width="104.44140625" style="2" customWidth="1"/>
    <col min="43" max="16384" width="8.88671875" style="2"/>
  </cols>
  <sheetData>
    <row r="1" spans="1:42" x14ac:dyDescent="0.3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3">
      <c r="B2" s="77" t="s">
        <v>1</v>
      </c>
      <c r="C2" s="77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78" t="s">
        <v>5</v>
      </c>
      <c r="N2" s="78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3">
      <c r="A3" s="1" t="s">
        <v>0</v>
      </c>
      <c r="B3" s="31" t="s">
        <v>2</v>
      </c>
      <c r="C3" s="68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3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3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3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3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3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3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3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3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3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3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3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3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3">
      <c r="A16" s="3">
        <v>45467</v>
      </c>
      <c r="B16" s="2">
        <v>3</v>
      </c>
      <c r="C16" s="53">
        <v>3</v>
      </c>
      <c r="D16" s="2">
        <v>130</v>
      </c>
      <c r="E16" s="2">
        <v>960</v>
      </c>
      <c r="F16" s="56">
        <v>0</v>
      </c>
      <c r="G16" s="54">
        <v>54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4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54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30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84</v>
      </c>
      <c r="AM16" s="28">
        <f t="shared" si="24"/>
        <v>672</v>
      </c>
      <c r="AN16" s="27">
        <f t="shared" si="0"/>
        <v>0</v>
      </c>
      <c r="AO16" s="28">
        <f t="shared" si="22"/>
        <v>0</v>
      </c>
      <c r="AP16" s="49" t="s">
        <v>28</v>
      </c>
    </row>
    <row r="17" spans="1:42" x14ac:dyDescent="0.3">
      <c r="A17" s="3">
        <v>45468</v>
      </c>
      <c r="B17" s="2">
        <v>6</v>
      </c>
      <c r="C17" s="53">
        <v>7</v>
      </c>
      <c r="D17" s="2">
        <v>130</v>
      </c>
      <c r="E17" s="2">
        <v>960</v>
      </c>
      <c r="F17" s="56">
        <v>0</v>
      </c>
      <c r="G17" s="54">
        <v>14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</v>
      </c>
      <c r="N17" s="54">
        <v>0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16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37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53</v>
      </c>
      <c r="AM17" s="28">
        <f t="shared" si="24"/>
        <v>725</v>
      </c>
      <c r="AN17" s="27">
        <f t="shared" si="0"/>
        <v>0</v>
      </c>
      <c r="AO17" s="28">
        <f t="shared" si="22"/>
        <v>0</v>
      </c>
      <c r="AP17" s="49" t="s">
        <v>28</v>
      </c>
    </row>
    <row r="18" spans="1:42" x14ac:dyDescent="0.3">
      <c r="A18" s="3">
        <v>45469</v>
      </c>
      <c r="B18" s="2">
        <v>4</v>
      </c>
      <c r="C18" s="53">
        <v>6</v>
      </c>
      <c r="D18" s="2">
        <v>130</v>
      </c>
      <c r="E18" s="2">
        <v>960</v>
      </c>
      <c r="F18" s="56">
        <v>0</v>
      </c>
      <c r="G18" s="54">
        <v>42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20-4</f>
        <v>16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 t="shared" si="1"/>
        <v>0</v>
      </c>
      <c r="V18" s="16">
        <f t="shared" si="2"/>
        <v>63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118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181</v>
      </c>
      <c r="AM18" s="28">
        <f>AL18+AM17</f>
        <v>906</v>
      </c>
      <c r="AN18" s="27">
        <f t="shared" si="0"/>
        <v>0</v>
      </c>
      <c r="AO18" s="28">
        <f t="shared" si="22"/>
        <v>0</v>
      </c>
      <c r="AP18" s="49" t="s">
        <v>28</v>
      </c>
    </row>
    <row r="19" spans="1:42" x14ac:dyDescent="0.3">
      <c r="A19" s="3">
        <v>45470</v>
      </c>
      <c r="B19" s="2">
        <v>2</v>
      </c>
      <c r="C19" s="53">
        <v>5</v>
      </c>
      <c r="D19" s="2">
        <v>130</v>
      </c>
      <c r="E19" s="2">
        <v>960</v>
      </c>
      <c r="F19" s="56">
        <v>0</v>
      </c>
      <c r="G19" s="54">
        <v>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38-7</f>
        <v>31</v>
      </c>
      <c r="N19" s="54">
        <v>0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8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229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237</v>
      </c>
      <c r="AM19" s="28">
        <f t="shared" si="24"/>
        <v>1143</v>
      </c>
      <c r="AN19" s="27">
        <f t="shared" si="0"/>
        <v>0</v>
      </c>
      <c r="AO19" s="28">
        <f t="shared" si="22"/>
        <v>0</v>
      </c>
      <c r="AP19" s="49" t="s">
        <v>28</v>
      </c>
    </row>
    <row r="20" spans="1:42" x14ac:dyDescent="0.3">
      <c r="A20" s="3">
        <v>45471</v>
      </c>
      <c r="B20" s="2">
        <v>3</v>
      </c>
      <c r="C20" s="53">
        <v>6</v>
      </c>
      <c r="D20" s="2">
        <v>130</v>
      </c>
      <c r="E20" s="2">
        <v>960</v>
      </c>
      <c r="F20" s="56">
        <v>0</v>
      </c>
      <c r="G20" s="61">
        <v>10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23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20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170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190</v>
      </c>
      <c r="AM20" s="28">
        <f t="shared" si="24"/>
        <v>1333</v>
      </c>
      <c r="AN20" s="27">
        <f t="shared" si="0"/>
        <v>0</v>
      </c>
      <c r="AO20" s="28">
        <f t="shared" si="22"/>
        <v>0</v>
      </c>
      <c r="AP20" s="49" t="s">
        <v>28</v>
      </c>
    </row>
    <row r="21" spans="1:42" x14ac:dyDescent="0.3">
      <c r="A21" s="3">
        <v>45472</v>
      </c>
      <c r="B21" s="2">
        <v>1</v>
      </c>
      <c r="C21" s="53">
        <v>4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60-7</f>
        <v>53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391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391</v>
      </c>
      <c r="AM21" s="28">
        <f t="shared" si="24"/>
        <v>1724</v>
      </c>
      <c r="AN21" s="27">
        <f t="shared" si="0"/>
        <v>0</v>
      </c>
      <c r="AO21" s="28">
        <f t="shared" si="22"/>
        <v>0</v>
      </c>
      <c r="AP21" s="49" t="s">
        <v>28</v>
      </c>
    </row>
    <row r="22" spans="1:42" x14ac:dyDescent="0.3">
      <c r="A22" s="3">
        <v>45473</v>
      </c>
      <c r="B22" s="2">
        <v>3</v>
      </c>
      <c r="C22" s="53">
        <v>5</v>
      </c>
      <c r="D22" s="2">
        <v>120</v>
      </c>
      <c r="E22" s="2">
        <v>960</v>
      </c>
      <c r="F22" s="56">
        <v>0</v>
      </c>
      <c r="G22" s="54">
        <v>0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55-13</f>
        <v>42</v>
      </c>
      <c r="N22" s="54">
        <v>0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336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336</v>
      </c>
      <c r="AM22" s="28">
        <f t="shared" si="24"/>
        <v>2060</v>
      </c>
      <c r="AN22" s="27">
        <f t="shared" si="0"/>
        <v>0</v>
      </c>
      <c r="AO22" s="28">
        <f t="shared" si="22"/>
        <v>0</v>
      </c>
      <c r="AP22" s="49" t="s">
        <v>29</v>
      </c>
    </row>
    <row r="23" spans="1:42" x14ac:dyDescent="0.3">
      <c r="A23" s="3">
        <v>45474</v>
      </c>
      <c r="B23" s="53">
        <v>1</v>
      </c>
      <c r="C23" s="53">
        <v>2</v>
      </c>
      <c r="D23" s="2">
        <v>130</v>
      </c>
      <c r="E23" s="2">
        <v>960</v>
      </c>
      <c r="F23" s="56">
        <v>0</v>
      </c>
      <c r="G23" s="54">
        <v>0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4">
        <f>178-53</f>
        <v>125</v>
      </c>
      <c r="N23" s="54">
        <v>0</v>
      </c>
      <c r="O23" s="59">
        <v>0</v>
      </c>
      <c r="P23" s="59">
        <v>0</v>
      </c>
      <c r="Q23" s="57">
        <v>0</v>
      </c>
      <c r="R23" s="57">
        <v>0</v>
      </c>
      <c r="S23" s="60">
        <v>0</v>
      </c>
      <c r="T23" s="60">
        <v>0</v>
      </c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923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923</v>
      </c>
      <c r="AM23" s="28">
        <f t="shared" si="24"/>
        <v>2983</v>
      </c>
      <c r="AN23" s="27">
        <f t="shared" si="0"/>
        <v>0</v>
      </c>
      <c r="AO23" s="28">
        <f t="shared" si="22"/>
        <v>0</v>
      </c>
      <c r="AP23" s="2" t="s">
        <v>28</v>
      </c>
    </row>
    <row r="24" spans="1:42" x14ac:dyDescent="0.3">
      <c r="A24" s="3">
        <v>45475</v>
      </c>
      <c r="B24" s="53">
        <v>4</v>
      </c>
      <c r="C24" s="53">
        <v>6</v>
      </c>
      <c r="D24" s="2">
        <v>130</v>
      </c>
      <c r="E24" s="2">
        <v>960</v>
      </c>
      <c r="F24" s="56">
        <v>0</v>
      </c>
      <c r="G24" s="54">
        <v>79</v>
      </c>
      <c r="H24" s="57">
        <v>0</v>
      </c>
      <c r="I24" s="56">
        <v>0</v>
      </c>
      <c r="J24" s="56">
        <f>1-1</f>
        <v>0</v>
      </c>
      <c r="K24" s="58">
        <v>0</v>
      </c>
      <c r="L24" s="58">
        <v>0</v>
      </c>
      <c r="M24" s="54">
        <f>154-27</f>
        <v>127</v>
      </c>
      <c r="N24" s="54">
        <v>0</v>
      </c>
      <c r="O24" s="59">
        <v>0</v>
      </c>
      <c r="P24" s="59">
        <v>0</v>
      </c>
      <c r="Q24" s="57">
        <v>0</v>
      </c>
      <c r="R24" s="57">
        <v>0</v>
      </c>
      <c r="S24" s="60">
        <v>0</v>
      </c>
      <c r="T24" s="60">
        <v>0</v>
      </c>
      <c r="U24" s="10">
        <f t="shared" si="1"/>
        <v>0</v>
      </c>
      <c r="V24" s="16">
        <f t="shared" si="2"/>
        <v>119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938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1057</v>
      </c>
      <c r="AM24" s="28">
        <f t="shared" si="24"/>
        <v>4040</v>
      </c>
      <c r="AN24" s="27">
        <f t="shared" si="0"/>
        <v>0</v>
      </c>
      <c r="AO24" s="28">
        <f t="shared" si="22"/>
        <v>0</v>
      </c>
      <c r="AP24" s="2" t="s">
        <v>30</v>
      </c>
    </row>
    <row r="25" spans="1:42" x14ac:dyDescent="0.3">
      <c r="A25" s="3">
        <v>45476</v>
      </c>
      <c r="B25" s="53">
        <v>3</v>
      </c>
      <c r="C25" s="53">
        <v>4</v>
      </c>
      <c r="D25" s="2">
        <v>130</v>
      </c>
      <c r="E25" s="2">
        <v>960</v>
      </c>
      <c r="F25" s="56">
        <v>0</v>
      </c>
      <c r="G25" s="54">
        <v>485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f>53-6</f>
        <v>47</v>
      </c>
      <c r="N25" s="54">
        <v>0</v>
      </c>
      <c r="O25" s="59">
        <v>0</v>
      </c>
      <c r="P25" s="59">
        <v>0</v>
      </c>
      <c r="Q25" s="57">
        <v>0</v>
      </c>
      <c r="R25" s="57">
        <v>0</v>
      </c>
      <c r="S25" s="60">
        <v>0</v>
      </c>
      <c r="T25" s="60">
        <v>0</v>
      </c>
      <c r="U25" s="10">
        <f t="shared" si="1"/>
        <v>0</v>
      </c>
      <c r="V25" s="16">
        <f t="shared" si="2"/>
        <v>647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347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994</v>
      </c>
      <c r="AM25" s="28">
        <f t="shared" si="24"/>
        <v>5034</v>
      </c>
      <c r="AN25" s="27">
        <f t="shared" si="0"/>
        <v>0</v>
      </c>
      <c r="AO25" s="28">
        <f t="shared" si="22"/>
        <v>0</v>
      </c>
      <c r="AP25" s="2" t="s">
        <v>28</v>
      </c>
    </row>
    <row r="26" spans="1:42" x14ac:dyDescent="0.3">
      <c r="A26" s="3">
        <v>45477</v>
      </c>
      <c r="B26" s="53">
        <v>0</v>
      </c>
      <c r="C26" s="53">
        <v>4</v>
      </c>
      <c r="D26" s="2">
        <v>130</v>
      </c>
      <c r="E26" s="2">
        <v>960</v>
      </c>
      <c r="F26" s="56">
        <v>0</v>
      </c>
      <c r="G26" s="54">
        <v>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f>19</f>
        <v>19</v>
      </c>
      <c r="N26" s="54">
        <v>0</v>
      </c>
      <c r="O26" s="59">
        <v>0</v>
      </c>
      <c r="P26" s="59">
        <v>0</v>
      </c>
      <c r="Q26" s="57">
        <v>0</v>
      </c>
      <c r="R26" s="57">
        <v>0</v>
      </c>
      <c r="S26" s="60">
        <v>0</v>
      </c>
      <c r="T26" s="60">
        <v>0</v>
      </c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140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140</v>
      </c>
      <c r="AM26" s="28">
        <f t="shared" si="24"/>
        <v>5174</v>
      </c>
      <c r="AN26" s="27">
        <f t="shared" si="0"/>
        <v>0</v>
      </c>
      <c r="AO26" s="28">
        <f t="shared" si="22"/>
        <v>0</v>
      </c>
    </row>
    <row r="27" spans="1:42" x14ac:dyDescent="0.3">
      <c r="A27" s="3">
        <v>45478</v>
      </c>
      <c r="B27" s="2">
        <v>2</v>
      </c>
      <c r="C27" s="53">
        <v>4</v>
      </c>
      <c r="D27" s="2">
        <v>130</v>
      </c>
      <c r="E27" s="2">
        <v>960</v>
      </c>
      <c r="F27" s="56">
        <v>0</v>
      </c>
      <c r="G27" s="54">
        <v>275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f>45</f>
        <v>45</v>
      </c>
      <c r="N27" s="54">
        <v>0</v>
      </c>
      <c r="O27" s="59">
        <v>0</v>
      </c>
      <c r="P27" s="59">
        <v>0</v>
      </c>
      <c r="Q27" s="57">
        <v>0</v>
      </c>
      <c r="R27" s="57">
        <v>0</v>
      </c>
      <c r="S27" s="60">
        <v>0</v>
      </c>
      <c r="T27" s="60">
        <v>0</v>
      </c>
      <c r="U27" s="10">
        <f t="shared" si="1"/>
        <v>0</v>
      </c>
      <c r="V27" s="16">
        <f t="shared" si="2"/>
        <v>550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332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882</v>
      </c>
      <c r="AM27" s="28">
        <f t="shared" si="24"/>
        <v>6056</v>
      </c>
      <c r="AN27" s="27">
        <f t="shared" si="0"/>
        <v>0</v>
      </c>
      <c r="AO27" s="28">
        <f t="shared" si="22"/>
        <v>0</v>
      </c>
    </row>
    <row r="28" spans="1:42" x14ac:dyDescent="0.3">
      <c r="A28" s="3">
        <v>45479</v>
      </c>
      <c r="B28" s="2">
        <v>3</v>
      </c>
      <c r="C28" s="53">
        <v>3</v>
      </c>
      <c r="D28" s="2">
        <v>130</v>
      </c>
      <c r="E28" s="2">
        <v>960</v>
      </c>
      <c r="F28" s="56">
        <v>0</v>
      </c>
      <c r="G28" s="54">
        <v>750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51-13</f>
        <v>38</v>
      </c>
      <c r="N28" s="54">
        <v>0</v>
      </c>
      <c r="O28" s="59">
        <v>0</v>
      </c>
      <c r="P28" s="59">
        <v>0</v>
      </c>
      <c r="Q28" s="57">
        <v>0</v>
      </c>
      <c r="R28" s="57">
        <v>0</v>
      </c>
      <c r="S28" s="60">
        <v>0</v>
      </c>
      <c r="T28" s="60">
        <v>0</v>
      </c>
      <c r="U28" s="10">
        <f t="shared" si="1"/>
        <v>0</v>
      </c>
      <c r="V28" s="16">
        <f t="shared" si="2"/>
        <v>750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281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1031</v>
      </c>
      <c r="AM28" s="28">
        <f t="shared" si="24"/>
        <v>7087</v>
      </c>
      <c r="AN28" s="27">
        <f t="shared" si="0"/>
        <v>0</v>
      </c>
      <c r="AO28" s="28">
        <f t="shared" si="22"/>
        <v>0</v>
      </c>
      <c r="AP28" s="2" t="s">
        <v>28</v>
      </c>
    </row>
    <row r="29" spans="1:42" x14ac:dyDescent="0.3">
      <c r="A29" s="3">
        <v>45480</v>
      </c>
      <c r="B29" s="2">
        <v>3</v>
      </c>
      <c r="C29" s="53">
        <v>4</v>
      </c>
      <c r="D29" s="2">
        <v>130</v>
      </c>
      <c r="E29" s="2">
        <v>960</v>
      </c>
      <c r="F29" s="56">
        <v>1</v>
      </c>
      <c r="G29" s="54">
        <v>420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f>32-10</f>
        <v>22</v>
      </c>
      <c r="N29" s="54">
        <v>0</v>
      </c>
      <c r="O29" s="59">
        <v>0</v>
      </c>
      <c r="P29" s="59">
        <v>0</v>
      </c>
      <c r="Q29" s="57">
        <v>0</v>
      </c>
      <c r="R29" s="57">
        <v>0</v>
      </c>
      <c r="S29" s="60">
        <v>0</v>
      </c>
      <c r="T29" s="60">
        <v>0</v>
      </c>
      <c r="U29" s="10">
        <f t="shared" si="1"/>
        <v>1</v>
      </c>
      <c r="V29" s="16">
        <f t="shared" si="2"/>
        <v>560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162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1</v>
      </c>
      <c r="AK29" s="28">
        <f t="shared" si="21"/>
        <v>3</v>
      </c>
      <c r="AL29" s="27">
        <f t="shared" si="17"/>
        <v>722</v>
      </c>
      <c r="AM29" s="28">
        <f t="shared" si="24"/>
        <v>7809</v>
      </c>
      <c r="AN29" s="27">
        <f t="shared" si="0"/>
        <v>0</v>
      </c>
      <c r="AO29" s="28">
        <f t="shared" si="22"/>
        <v>0</v>
      </c>
      <c r="AP29" s="2" t="s">
        <v>28</v>
      </c>
    </row>
    <row r="30" spans="1:42" x14ac:dyDescent="0.3">
      <c r="A30" s="3">
        <v>45481</v>
      </c>
      <c r="B30" s="2">
        <v>4</v>
      </c>
      <c r="C30" s="53">
        <v>6</v>
      </c>
      <c r="D30" s="2">
        <v>130</v>
      </c>
      <c r="E30" s="2">
        <v>960</v>
      </c>
      <c r="F30" s="56">
        <v>1</v>
      </c>
      <c r="G30" s="54">
        <v>165</v>
      </c>
      <c r="H30" s="57">
        <v>0</v>
      </c>
      <c r="I30" s="56">
        <v>0</v>
      </c>
      <c r="J30" s="56">
        <v>0</v>
      </c>
      <c r="K30" s="58">
        <v>0</v>
      </c>
      <c r="L30" s="58">
        <v>0</v>
      </c>
      <c r="M30" s="54">
        <f>95-12</f>
        <v>83</v>
      </c>
      <c r="N30" s="54">
        <v>0</v>
      </c>
      <c r="O30" s="59">
        <v>0</v>
      </c>
      <c r="P30" s="59">
        <v>0</v>
      </c>
      <c r="Q30" s="57">
        <v>0</v>
      </c>
      <c r="R30" s="57">
        <v>0</v>
      </c>
      <c r="S30" s="60">
        <v>0</v>
      </c>
      <c r="T30" s="60">
        <v>0</v>
      </c>
      <c r="U30" s="10">
        <f t="shared" si="1"/>
        <v>2</v>
      </c>
      <c r="V30" s="16">
        <f t="shared" si="2"/>
        <v>248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613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2</v>
      </c>
      <c r="AK30" s="28">
        <f t="shared" si="21"/>
        <v>5</v>
      </c>
      <c r="AL30" s="27">
        <f t="shared" si="17"/>
        <v>861</v>
      </c>
      <c r="AM30" s="28">
        <f t="shared" si="24"/>
        <v>8670</v>
      </c>
      <c r="AN30" s="27">
        <f t="shared" si="0"/>
        <v>0</v>
      </c>
      <c r="AO30" s="28">
        <f t="shared" si="22"/>
        <v>0</v>
      </c>
      <c r="AP30" s="2" t="s">
        <v>28</v>
      </c>
    </row>
    <row r="31" spans="1:42" x14ac:dyDescent="0.3">
      <c r="A31" s="3">
        <v>45482</v>
      </c>
      <c r="B31" s="2">
        <v>2</v>
      </c>
      <c r="C31" s="53">
        <v>4</v>
      </c>
      <c r="D31" s="2">
        <v>130</v>
      </c>
      <c r="E31" s="2">
        <v>960</v>
      </c>
      <c r="F31" s="56">
        <v>0</v>
      </c>
      <c r="G31" s="54">
        <v>223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139-27</f>
        <v>112</v>
      </c>
      <c r="N31" s="54">
        <v>0</v>
      </c>
      <c r="O31" s="59">
        <v>0</v>
      </c>
      <c r="P31" s="59">
        <v>0</v>
      </c>
      <c r="Q31" s="57">
        <v>0</v>
      </c>
      <c r="R31" s="57">
        <v>0</v>
      </c>
      <c r="S31" s="60">
        <v>0</v>
      </c>
      <c r="T31" s="60">
        <v>0</v>
      </c>
      <c r="U31" s="10">
        <f t="shared" si="1"/>
        <v>0</v>
      </c>
      <c r="V31" s="16">
        <f t="shared" si="2"/>
        <v>446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827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5</v>
      </c>
      <c r="AL31" s="27">
        <f t="shared" si="17"/>
        <v>1273</v>
      </c>
      <c r="AM31" s="28">
        <f t="shared" si="24"/>
        <v>9943</v>
      </c>
      <c r="AN31" s="27">
        <f t="shared" si="0"/>
        <v>0</v>
      </c>
      <c r="AO31" s="28">
        <f t="shared" si="22"/>
        <v>0</v>
      </c>
      <c r="AP31" s="2" t="s">
        <v>28</v>
      </c>
    </row>
    <row r="32" spans="1:42" x14ac:dyDescent="0.3">
      <c r="A32" s="3">
        <v>45483</v>
      </c>
      <c r="B32" s="2">
        <v>2</v>
      </c>
      <c r="C32" s="53">
        <v>3</v>
      </c>
      <c r="D32" s="2">
        <v>130</v>
      </c>
      <c r="E32" s="2">
        <v>960</v>
      </c>
      <c r="F32" s="56">
        <v>0</v>
      </c>
      <c r="G32" s="54">
        <v>19</v>
      </c>
      <c r="H32" s="57">
        <v>0</v>
      </c>
      <c r="I32" s="56">
        <v>-1</v>
      </c>
      <c r="J32" s="56">
        <v>-4</v>
      </c>
      <c r="K32" s="58">
        <v>0</v>
      </c>
      <c r="L32" s="58">
        <v>0</v>
      </c>
      <c r="M32" s="54">
        <f>546-337</f>
        <v>209</v>
      </c>
      <c r="N32" s="54">
        <v>0</v>
      </c>
      <c r="O32" s="59">
        <v>0</v>
      </c>
      <c r="P32" s="59">
        <v>0</v>
      </c>
      <c r="Q32" s="57">
        <v>0</v>
      </c>
      <c r="R32" s="57">
        <v>0</v>
      </c>
      <c r="S32" s="60">
        <v>0</v>
      </c>
      <c r="T32" s="60">
        <v>0</v>
      </c>
      <c r="U32" s="10">
        <f t="shared" si="1"/>
        <v>0</v>
      </c>
      <c r="V32" s="16">
        <f t="shared" si="2"/>
        <v>29</v>
      </c>
      <c r="W32" s="22">
        <f t="shared" si="3"/>
        <v>0</v>
      </c>
      <c r="X32" s="10">
        <f t="shared" si="4"/>
        <v>-7</v>
      </c>
      <c r="Y32" s="10">
        <f t="shared" si="5"/>
        <v>-30</v>
      </c>
      <c r="Z32" s="12">
        <f t="shared" si="6"/>
        <v>0</v>
      </c>
      <c r="AA32" s="12">
        <f t="shared" si="7"/>
        <v>0</v>
      </c>
      <c r="AB32" s="16">
        <f t="shared" si="8"/>
        <v>1543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-37</v>
      </c>
      <c r="AK32" s="28">
        <f t="shared" si="21"/>
        <v>-32</v>
      </c>
      <c r="AL32" s="27">
        <f t="shared" si="17"/>
        <v>1572</v>
      </c>
      <c r="AM32" s="28">
        <f t="shared" si="24"/>
        <v>11515</v>
      </c>
      <c r="AN32" s="27">
        <f t="shared" si="0"/>
        <v>0</v>
      </c>
      <c r="AO32" s="28">
        <f t="shared" si="22"/>
        <v>0</v>
      </c>
      <c r="AP32" s="2" t="s">
        <v>31</v>
      </c>
    </row>
    <row r="33" spans="1:41" x14ac:dyDescent="0.3">
      <c r="A33" s="3">
        <v>45484</v>
      </c>
      <c r="B33" s="2">
        <v>1</v>
      </c>
      <c r="C33" s="53">
        <v>2</v>
      </c>
      <c r="D33" s="2">
        <v>130</v>
      </c>
      <c r="E33" s="2">
        <v>960</v>
      </c>
      <c r="F33" s="56">
        <v>0</v>
      </c>
      <c r="G33" s="54">
        <v>100</v>
      </c>
      <c r="H33" s="57">
        <v>0</v>
      </c>
      <c r="I33" s="56">
        <v>0</v>
      </c>
      <c r="J33" s="56">
        <v>0</v>
      </c>
      <c r="K33" s="58">
        <v>0</v>
      </c>
      <c r="L33" s="58">
        <v>0</v>
      </c>
      <c r="M33" s="54">
        <f>162</f>
        <v>162</v>
      </c>
      <c r="N33" s="54">
        <v>0</v>
      </c>
      <c r="O33" s="59">
        <v>0</v>
      </c>
      <c r="P33" s="59">
        <v>0</v>
      </c>
      <c r="Q33" s="57">
        <v>0</v>
      </c>
      <c r="R33" s="57">
        <v>0</v>
      </c>
      <c r="S33" s="60">
        <v>0</v>
      </c>
      <c r="T33" s="60">
        <v>0</v>
      </c>
      <c r="U33" s="10">
        <f t="shared" si="1"/>
        <v>0</v>
      </c>
      <c r="V33" s="16">
        <f t="shared" si="2"/>
        <v>200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1196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-32</v>
      </c>
      <c r="AL33" s="27">
        <f t="shared" si="17"/>
        <v>1396</v>
      </c>
      <c r="AM33" s="28">
        <f t="shared" si="24"/>
        <v>12911</v>
      </c>
      <c r="AN33" s="27">
        <f t="shared" si="0"/>
        <v>0</v>
      </c>
      <c r="AO33" s="28">
        <f t="shared" si="22"/>
        <v>0</v>
      </c>
    </row>
    <row r="34" spans="1:41" x14ac:dyDescent="0.3">
      <c r="A34" s="3">
        <v>45485</v>
      </c>
      <c r="B34" s="2">
        <v>2</v>
      </c>
      <c r="C34" s="53">
        <v>4</v>
      </c>
      <c r="D34" s="2">
        <v>130</v>
      </c>
      <c r="E34" s="2">
        <v>960</v>
      </c>
      <c r="F34" s="56">
        <v>0</v>
      </c>
      <c r="G34" s="54">
        <v>320</v>
      </c>
      <c r="H34" s="57">
        <v>0</v>
      </c>
      <c r="I34" s="56">
        <v>0</v>
      </c>
      <c r="J34" s="56">
        <v>1</v>
      </c>
      <c r="K34" s="58">
        <v>0</v>
      </c>
      <c r="L34" s="58">
        <v>0</v>
      </c>
      <c r="M34" s="54">
        <f>99-1</f>
        <v>98</v>
      </c>
      <c r="N34" s="54">
        <v>0</v>
      </c>
      <c r="O34" s="59">
        <v>0</v>
      </c>
      <c r="P34" s="59">
        <v>0</v>
      </c>
      <c r="Q34" s="57">
        <v>0</v>
      </c>
      <c r="R34" s="57">
        <v>0</v>
      </c>
      <c r="S34" s="60">
        <v>0</v>
      </c>
      <c r="T34" s="60">
        <v>0</v>
      </c>
      <c r="U34" s="10">
        <f t="shared" si="1"/>
        <v>0</v>
      </c>
      <c r="V34" s="16">
        <f t="shared" si="2"/>
        <v>640</v>
      </c>
      <c r="W34" s="22">
        <f t="shared" si="3"/>
        <v>0</v>
      </c>
      <c r="X34" s="10">
        <f t="shared" si="4"/>
        <v>0</v>
      </c>
      <c r="Y34" s="10">
        <f t="shared" si="5"/>
        <v>7</v>
      </c>
      <c r="Z34" s="12">
        <f t="shared" si="6"/>
        <v>0</v>
      </c>
      <c r="AA34" s="12">
        <f t="shared" si="7"/>
        <v>0</v>
      </c>
      <c r="AB34" s="16">
        <f t="shared" si="8"/>
        <v>724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7</v>
      </c>
      <c r="AK34" s="28">
        <f t="shared" si="21"/>
        <v>-25</v>
      </c>
      <c r="AL34" s="27">
        <f t="shared" si="17"/>
        <v>1364</v>
      </c>
      <c r="AM34" s="28">
        <f t="shared" si="24"/>
        <v>14275</v>
      </c>
      <c r="AN34" s="27">
        <f t="shared" si="0"/>
        <v>0</v>
      </c>
      <c r="AO34" s="28">
        <f t="shared" si="22"/>
        <v>0</v>
      </c>
    </row>
    <row r="35" spans="1:41" x14ac:dyDescent="0.3">
      <c r="A35" s="3">
        <v>45486</v>
      </c>
      <c r="B35" s="2">
        <v>0</v>
      </c>
      <c r="C35" s="53">
        <v>0</v>
      </c>
      <c r="D35" s="2">
        <v>130</v>
      </c>
      <c r="E35" s="2">
        <v>960</v>
      </c>
      <c r="F35" s="56">
        <v>0</v>
      </c>
      <c r="G35" s="54">
        <v>0</v>
      </c>
      <c r="H35" s="57">
        <v>0</v>
      </c>
      <c r="I35" s="56">
        <v>0</v>
      </c>
      <c r="J35" s="56">
        <v>0</v>
      </c>
      <c r="K35" s="58">
        <v>0</v>
      </c>
      <c r="L35" s="58">
        <v>0</v>
      </c>
      <c r="M35" s="54">
        <f>140</f>
        <v>140</v>
      </c>
      <c r="N35" s="54">
        <v>0</v>
      </c>
      <c r="O35" s="59">
        <v>0</v>
      </c>
      <c r="P35" s="59">
        <v>0</v>
      </c>
      <c r="Q35" s="57">
        <v>0</v>
      </c>
      <c r="R35" s="57">
        <v>0</v>
      </c>
      <c r="S35" s="60">
        <v>0</v>
      </c>
      <c r="T35" s="60">
        <v>0</v>
      </c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1034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-25</v>
      </c>
      <c r="AL35" s="27">
        <f t="shared" si="17"/>
        <v>1034</v>
      </c>
      <c r="AM35" s="28">
        <f t="shared" si="24"/>
        <v>15309</v>
      </c>
      <c r="AN35" s="27">
        <f t="shared" si="0"/>
        <v>0</v>
      </c>
      <c r="AO35" s="28">
        <f t="shared" si="22"/>
        <v>0</v>
      </c>
    </row>
    <row r="36" spans="1:41" x14ac:dyDescent="0.3">
      <c r="A36" s="3">
        <v>45487</v>
      </c>
      <c r="B36" s="2">
        <v>3</v>
      </c>
      <c r="C36" s="53">
        <v>4</v>
      </c>
      <c r="D36" s="2">
        <v>130</v>
      </c>
      <c r="E36" s="2">
        <v>960</v>
      </c>
      <c r="F36" s="56">
        <v>0</v>
      </c>
      <c r="G36" s="54">
        <v>275</v>
      </c>
      <c r="H36" s="57">
        <v>0</v>
      </c>
      <c r="I36" s="56">
        <v>0</v>
      </c>
      <c r="J36" s="56">
        <v>2</v>
      </c>
      <c r="K36" s="58">
        <v>0</v>
      </c>
      <c r="L36" s="58">
        <v>0</v>
      </c>
      <c r="M36" s="54">
        <f>80-2</f>
        <v>78</v>
      </c>
      <c r="N36" s="54">
        <v>0</v>
      </c>
      <c r="O36" s="59">
        <v>0</v>
      </c>
      <c r="P36" s="59">
        <v>0</v>
      </c>
      <c r="Q36" s="57">
        <v>0</v>
      </c>
      <c r="R36" s="57">
        <v>0</v>
      </c>
      <c r="S36" s="60">
        <v>0</v>
      </c>
      <c r="T36" s="60">
        <v>0</v>
      </c>
      <c r="U36" s="10">
        <f t="shared" si="1"/>
        <v>0</v>
      </c>
      <c r="V36" s="16">
        <f t="shared" si="2"/>
        <v>367</v>
      </c>
      <c r="W36" s="22">
        <f t="shared" si="3"/>
        <v>0</v>
      </c>
      <c r="X36" s="10">
        <f t="shared" si="4"/>
        <v>0</v>
      </c>
      <c r="Y36" s="10">
        <f t="shared" si="5"/>
        <v>15</v>
      </c>
      <c r="Z36" s="12">
        <f t="shared" si="6"/>
        <v>0</v>
      </c>
      <c r="AA36" s="12">
        <f t="shared" si="7"/>
        <v>0</v>
      </c>
      <c r="AB36" s="16">
        <f t="shared" si="8"/>
        <v>576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15</v>
      </c>
      <c r="AK36" s="28">
        <f t="shared" si="21"/>
        <v>-10</v>
      </c>
      <c r="AL36" s="27">
        <f t="shared" si="17"/>
        <v>943</v>
      </c>
      <c r="AM36" s="28">
        <f t="shared" si="24"/>
        <v>16252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3">
      <c r="A37" s="3">
        <v>45488</v>
      </c>
      <c r="B37" s="52">
        <v>3</v>
      </c>
      <c r="C37" s="55">
        <v>8</v>
      </c>
      <c r="D37" s="2">
        <v>130</v>
      </c>
      <c r="E37" s="52">
        <v>960</v>
      </c>
      <c r="F37" s="56">
        <v>8</v>
      </c>
      <c r="G37" s="54">
        <v>390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4">
        <f>16-1</f>
        <v>15</v>
      </c>
      <c r="N37" s="54">
        <v>0</v>
      </c>
      <c r="O37" s="59">
        <v>0</v>
      </c>
      <c r="P37" s="59">
        <v>0</v>
      </c>
      <c r="Q37" s="57">
        <v>0</v>
      </c>
      <c r="R37" s="57">
        <v>0</v>
      </c>
      <c r="S37" s="60">
        <v>0</v>
      </c>
      <c r="T37" s="60">
        <v>0</v>
      </c>
      <c r="U37" s="10">
        <f t="shared" si="1"/>
        <v>21</v>
      </c>
      <c r="V37" s="16">
        <f t="shared" si="2"/>
        <v>1040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111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6">
        <f t="shared" si="23"/>
        <v>21</v>
      </c>
      <c r="AK37" s="67">
        <f t="shared" si="21"/>
        <v>11</v>
      </c>
      <c r="AL37" s="27">
        <f t="shared" si="17"/>
        <v>1151</v>
      </c>
      <c r="AM37" s="67">
        <f t="shared" si="24"/>
        <v>17403</v>
      </c>
      <c r="AN37" s="66">
        <f t="shared" si="25"/>
        <v>0</v>
      </c>
      <c r="AO37" s="67">
        <f t="shared" si="22"/>
        <v>0</v>
      </c>
    </row>
    <row r="38" spans="1:41" s="52" customFormat="1" x14ac:dyDescent="0.3">
      <c r="A38" s="3">
        <v>45489</v>
      </c>
      <c r="B38" s="52">
        <v>6</v>
      </c>
      <c r="C38" s="55">
        <v>7</v>
      </c>
      <c r="D38" s="2">
        <v>130</v>
      </c>
      <c r="E38" s="52">
        <v>960</v>
      </c>
      <c r="F38" s="56">
        <v>8</v>
      </c>
      <c r="G38" s="54">
        <v>242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v>21</v>
      </c>
      <c r="N38" s="54">
        <v>0</v>
      </c>
      <c r="O38" s="59">
        <v>0</v>
      </c>
      <c r="P38" s="59">
        <v>0</v>
      </c>
      <c r="Q38" s="57">
        <v>0</v>
      </c>
      <c r="R38" s="57">
        <v>0</v>
      </c>
      <c r="S38" s="60">
        <v>0</v>
      </c>
      <c r="T38" s="60">
        <v>0</v>
      </c>
      <c r="U38" s="10">
        <f t="shared" si="1"/>
        <v>9</v>
      </c>
      <c r="V38" s="16">
        <f t="shared" si="2"/>
        <v>282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155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6">
        <f t="shared" si="23"/>
        <v>9</v>
      </c>
      <c r="AK38" s="67">
        <f t="shared" si="21"/>
        <v>20</v>
      </c>
      <c r="AL38" s="27">
        <f t="shared" si="17"/>
        <v>437</v>
      </c>
      <c r="AM38" s="67">
        <f t="shared" si="24"/>
        <v>17840</v>
      </c>
      <c r="AN38" s="66">
        <f t="shared" si="25"/>
        <v>0</v>
      </c>
      <c r="AO38" s="67">
        <f t="shared" si="22"/>
        <v>0</v>
      </c>
    </row>
    <row r="39" spans="1:41" x14ac:dyDescent="0.3">
      <c r="A39" s="3">
        <v>45490</v>
      </c>
      <c r="B39" s="2">
        <v>3</v>
      </c>
      <c r="C39" s="53">
        <v>3</v>
      </c>
      <c r="D39" s="2">
        <v>130</v>
      </c>
      <c r="E39" s="2">
        <v>960</v>
      </c>
      <c r="F39" s="56">
        <v>10</v>
      </c>
      <c r="G39" s="54">
        <v>45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f>7</f>
        <v>7</v>
      </c>
      <c r="N39" s="54">
        <v>0</v>
      </c>
      <c r="O39" s="59">
        <v>0</v>
      </c>
      <c r="P39" s="59">
        <v>0</v>
      </c>
      <c r="Q39" s="57">
        <v>0</v>
      </c>
      <c r="R39" s="57">
        <v>0</v>
      </c>
      <c r="S39" s="60">
        <v>0</v>
      </c>
      <c r="T39" s="60">
        <v>0</v>
      </c>
      <c r="U39" s="10">
        <f t="shared" si="1"/>
        <v>10</v>
      </c>
      <c r="V39" s="16">
        <f t="shared" si="2"/>
        <v>45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52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10</v>
      </c>
      <c r="AK39" s="28">
        <f t="shared" si="21"/>
        <v>30</v>
      </c>
      <c r="AL39" s="27">
        <f t="shared" si="17"/>
        <v>97</v>
      </c>
      <c r="AM39" s="28">
        <f t="shared" si="24"/>
        <v>17937</v>
      </c>
      <c r="AN39" s="27">
        <f t="shared" si="25"/>
        <v>0</v>
      </c>
      <c r="AO39" s="28">
        <f t="shared" si="22"/>
        <v>0</v>
      </c>
    </row>
    <row r="40" spans="1:41" x14ac:dyDescent="0.3">
      <c r="A40" s="3">
        <v>45491</v>
      </c>
      <c r="B40" s="2">
        <v>2</v>
      </c>
      <c r="C40" s="53">
        <v>3</v>
      </c>
      <c r="D40" s="2">
        <v>130</v>
      </c>
      <c r="E40" s="2">
        <v>960</v>
      </c>
      <c r="F40" s="56">
        <v>0</v>
      </c>
      <c r="G40" s="54">
        <v>160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16-1</f>
        <v>15</v>
      </c>
      <c r="N40" s="54">
        <v>0</v>
      </c>
      <c r="O40" s="59">
        <v>0</v>
      </c>
      <c r="P40" s="59">
        <v>0</v>
      </c>
      <c r="Q40" s="57">
        <v>0</v>
      </c>
      <c r="R40" s="57">
        <v>0</v>
      </c>
      <c r="S40" s="60">
        <v>0</v>
      </c>
      <c r="T40" s="60">
        <v>0</v>
      </c>
      <c r="U40" s="10">
        <f t="shared" si="1"/>
        <v>0</v>
      </c>
      <c r="V40" s="16">
        <f t="shared" si="2"/>
        <v>240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111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30</v>
      </c>
      <c r="AL40" s="27">
        <f t="shared" si="17"/>
        <v>351</v>
      </c>
      <c r="AM40" s="28">
        <f t="shared" si="24"/>
        <v>18288</v>
      </c>
      <c r="AN40" s="27">
        <f t="shared" si="25"/>
        <v>0</v>
      </c>
      <c r="AO40" s="28">
        <f t="shared" si="22"/>
        <v>0</v>
      </c>
    </row>
    <row r="41" spans="1:41" x14ac:dyDescent="0.3">
      <c r="A41" s="3">
        <v>45492</v>
      </c>
      <c r="B41" s="2">
        <v>3</v>
      </c>
      <c r="C41" s="53">
        <v>3</v>
      </c>
      <c r="D41" s="2">
        <v>130</v>
      </c>
      <c r="E41" s="2">
        <v>960</v>
      </c>
      <c r="F41" s="56">
        <v>15</v>
      </c>
      <c r="G41" s="54">
        <v>100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v>12</v>
      </c>
      <c r="N41" s="54">
        <v>0</v>
      </c>
      <c r="O41" s="59">
        <v>0</v>
      </c>
      <c r="P41" s="59">
        <v>0</v>
      </c>
      <c r="Q41" s="57">
        <v>0</v>
      </c>
      <c r="R41" s="57">
        <v>0</v>
      </c>
      <c r="S41" s="60">
        <v>0</v>
      </c>
      <c r="T41" s="60">
        <v>0</v>
      </c>
      <c r="U41" s="10">
        <f t="shared" si="1"/>
        <v>15</v>
      </c>
      <c r="V41" s="16">
        <f t="shared" si="2"/>
        <v>100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89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15</v>
      </c>
      <c r="AK41" s="28">
        <f t="shared" si="21"/>
        <v>45</v>
      </c>
      <c r="AL41" s="27">
        <f t="shared" si="17"/>
        <v>189</v>
      </c>
      <c r="AM41" s="28">
        <f t="shared" si="24"/>
        <v>18477</v>
      </c>
      <c r="AN41" s="27">
        <f t="shared" si="25"/>
        <v>0</v>
      </c>
      <c r="AO41" s="28">
        <f t="shared" si="22"/>
        <v>0</v>
      </c>
    </row>
    <row r="42" spans="1:41" x14ac:dyDescent="0.3">
      <c r="A42" s="3">
        <v>45493</v>
      </c>
      <c r="B42" s="2">
        <v>1</v>
      </c>
      <c r="C42" s="53">
        <v>3</v>
      </c>
      <c r="D42" s="2">
        <v>130</v>
      </c>
      <c r="E42" s="2">
        <v>960</v>
      </c>
      <c r="F42" s="56">
        <v>0</v>
      </c>
      <c r="G42" s="54">
        <v>100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v>2</v>
      </c>
      <c r="N42" s="54">
        <v>0</v>
      </c>
      <c r="O42" s="59">
        <v>0</v>
      </c>
      <c r="P42" s="59">
        <v>0</v>
      </c>
      <c r="Q42" s="57">
        <v>0</v>
      </c>
      <c r="R42" s="57">
        <v>0</v>
      </c>
      <c r="S42" s="60">
        <v>0</v>
      </c>
      <c r="T42" s="60">
        <v>0</v>
      </c>
      <c r="U42" s="10">
        <f t="shared" si="1"/>
        <v>0</v>
      </c>
      <c r="V42" s="16">
        <f t="shared" si="2"/>
        <v>300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15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45</v>
      </c>
      <c r="AL42" s="27">
        <f t="shared" si="17"/>
        <v>315</v>
      </c>
      <c r="AM42" s="28">
        <f t="shared" si="24"/>
        <v>18792</v>
      </c>
      <c r="AN42" s="27">
        <f t="shared" si="25"/>
        <v>0</v>
      </c>
      <c r="AO42" s="28">
        <f t="shared" si="22"/>
        <v>0</v>
      </c>
    </row>
    <row r="43" spans="1:41" x14ac:dyDescent="0.3">
      <c r="A43" s="3">
        <v>45494</v>
      </c>
      <c r="B43" s="2">
        <v>2</v>
      </c>
      <c r="C43" s="53">
        <v>5</v>
      </c>
      <c r="D43" s="2">
        <v>130</v>
      </c>
      <c r="E43" s="2">
        <v>960</v>
      </c>
      <c r="F43" s="56">
        <v>0</v>
      </c>
      <c r="G43" s="54">
        <v>255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12</v>
      </c>
      <c r="N43" s="54">
        <v>0</v>
      </c>
      <c r="O43" s="59">
        <v>0</v>
      </c>
      <c r="P43" s="59">
        <v>0</v>
      </c>
      <c r="Q43" s="57">
        <v>0</v>
      </c>
      <c r="R43" s="57">
        <v>0</v>
      </c>
      <c r="S43" s="60">
        <v>0</v>
      </c>
      <c r="T43" s="60">
        <v>0</v>
      </c>
      <c r="U43" s="10">
        <f t="shared" si="1"/>
        <v>0</v>
      </c>
      <c r="V43" s="16">
        <f t="shared" si="2"/>
        <v>638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89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45</v>
      </c>
      <c r="AL43" s="27">
        <f t="shared" si="17"/>
        <v>727</v>
      </c>
      <c r="AM43" s="28">
        <f t="shared" si="24"/>
        <v>19519</v>
      </c>
      <c r="AN43" s="27">
        <f t="shared" si="25"/>
        <v>0</v>
      </c>
      <c r="AO43" s="28">
        <f t="shared" si="22"/>
        <v>0</v>
      </c>
    </row>
    <row r="44" spans="1:41" x14ac:dyDescent="0.3">
      <c r="A44" s="3">
        <v>45495</v>
      </c>
      <c r="B44" s="2">
        <v>3</v>
      </c>
      <c r="C44" s="53">
        <v>4</v>
      </c>
      <c r="D44" s="2">
        <v>130</v>
      </c>
      <c r="E44" s="2">
        <v>960</v>
      </c>
      <c r="F44" s="56">
        <v>6</v>
      </c>
      <c r="G44" s="54">
        <v>330</v>
      </c>
      <c r="H44" s="57">
        <v>0</v>
      </c>
      <c r="I44" s="56">
        <v>0</v>
      </c>
      <c r="J44" s="56">
        <v>4</v>
      </c>
      <c r="K44" s="58">
        <v>0</v>
      </c>
      <c r="L44" s="58">
        <v>0</v>
      </c>
      <c r="M44" s="54">
        <f>20</f>
        <v>20</v>
      </c>
      <c r="N44" s="54">
        <v>0</v>
      </c>
      <c r="O44" s="59">
        <v>0</v>
      </c>
      <c r="P44" s="59">
        <v>0</v>
      </c>
      <c r="Q44" s="57">
        <v>0</v>
      </c>
      <c r="R44" s="57">
        <v>0</v>
      </c>
      <c r="S44" s="60">
        <v>0</v>
      </c>
      <c r="T44" s="60">
        <v>0</v>
      </c>
      <c r="U44" s="10">
        <f t="shared" si="1"/>
        <v>8</v>
      </c>
      <c r="V44" s="16">
        <f t="shared" si="2"/>
        <v>440</v>
      </c>
      <c r="W44" s="22">
        <f t="shared" si="3"/>
        <v>0</v>
      </c>
      <c r="X44" s="10">
        <f t="shared" si="4"/>
        <v>0</v>
      </c>
      <c r="Y44" s="10">
        <f t="shared" si="5"/>
        <v>30</v>
      </c>
      <c r="Z44" s="12">
        <f t="shared" si="6"/>
        <v>0</v>
      </c>
      <c r="AA44" s="12">
        <f t="shared" si="7"/>
        <v>0</v>
      </c>
      <c r="AB44" s="16">
        <f t="shared" si="8"/>
        <v>148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38</v>
      </c>
      <c r="AK44" s="28">
        <f t="shared" si="21"/>
        <v>83</v>
      </c>
      <c r="AL44" s="27">
        <f t="shared" si="17"/>
        <v>588</v>
      </c>
      <c r="AM44" s="28">
        <f t="shared" si="24"/>
        <v>20107</v>
      </c>
      <c r="AN44" s="27">
        <f t="shared" si="25"/>
        <v>0</v>
      </c>
      <c r="AO44" s="28">
        <f t="shared" si="22"/>
        <v>0</v>
      </c>
    </row>
    <row r="45" spans="1:41" x14ac:dyDescent="0.3">
      <c r="A45" s="3">
        <v>45496</v>
      </c>
      <c r="B45" s="2">
        <v>3</v>
      </c>
      <c r="C45" s="53">
        <v>6</v>
      </c>
      <c r="D45" s="2">
        <v>130</v>
      </c>
      <c r="E45" s="2">
        <v>960</v>
      </c>
      <c r="F45" s="56">
        <v>0</v>
      </c>
      <c r="G45" s="54">
        <v>185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11-1</f>
        <v>10</v>
      </c>
      <c r="N45" s="54">
        <v>0</v>
      </c>
      <c r="O45" s="59">
        <v>0</v>
      </c>
      <c r="P45" s="59">
        <v>0</v>
      </c>
      <c r="Q45" s="57">
        <v>0</v>
      </c>
      <c r="R45" s="57">
        <v>0</v>
      </c>
      <c r="S45" s="60">
        <v>0</v>
      </c>
      <c r="T45" s="60">
        <v>0</v>
      </c>
      <c r="U45" s="10">
        <f t="shared" si="1"/>
        <v>0</v>
      </c>
      <c r="V45" s="16">
        <f t="shared" si="2"/>
        <v>370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74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83</v>
      </c>
      <c r="AL45" s="27">
        <f t="shared" si="17"/>
        <v>444</v>
      </c>
      <c r="AM45" s="28">
        <f t="shared" si="24"/>
        <v>20551</v>
      </c>
      <c r="AN45" s="27">
        <f t="shared" si="25"/>
        <v>0</v>
      </c>
      <c r="AO45" s="28">
        <f t="shared" si="22"/>
        <v>0</v>
      </c>
    </row>
    <row r="46" spans="1:41" x14ac:dyDescent="0.3">
      <c r="A46" s="3">
        <v>45497</v>
      </c>
      <c r="B46" s="2">
        <v>1</v>
      </c>
      <c r="C46" s="53">
        <v>4</v>
      </c>
      <c r="D46" s="2">
        <v>130</v>
      </c>
      <c r="E46" s="2">
        <v>960</v>
      </c>
      <c r="F46" s="56">
        <v>0</v>
      </c>
      <c r="G46" s="54">
        <v>80</v>
      </c>
      <c r="H46" s="57">
        <v>0</v>
      </c>
      <c r="I46" s="56">
        <v>0</v>
      </c>
      <c r="J46" s="56">
        <v>3</v>
      </c>
      <c r="K46" s="58">
        <v>0</v>
      </c>
      <c r="L46" s="58">
        <v>0</v>
      </c>
      <c r="M46" s="54">
        <v>33</v>
      </c>
      <c r="N46" s="54">
        <v>0</v>
      </c>
      <c r="O46" s="59">
        <v>0</v>
      </c>
      <c r="P46" s="59">
        <v>0</v>
      </c>
      <c r="Q46" s="57">
        <v>0</v>
      </c>
      <c r="R46" s="57">
        <v>0</v>
      </c>
      <c r="S46" s="60">
        <v>0</v>
      </c>
      <c r="T46" s="60">
        <v>0</v>
      </c>
      <c r="U46" s="10">
        <f t="shared" si="1"/>
        <v>0</v>
      </c>
      <c r="V46" s="16">
        <f t="shared" si="2"/>
        <v>320</v>
      </c>
      <c r="W46" s="22">
        <f t="shared" si="3"/>
        <v>0</v>
      </c>
      <c r="X46" s="10">
        <f t="shared" si="4"/>
        <v>0</v>
      </c>
      <c r="Y46" s="10">
        <f t="shared" si="5"/>
        <v>22</v>
      </c>
      <c r="Z46" s="12">
        <f t="shared" si="6"/>
        <v>0</v>
      </c>
      <c r="AA46" s="12">
        <f t="shared" si="7"/>
        <v>0</v>
      </c>
      <c r="AB46" s="16">
        <f t="shared" si="8"/>
        <v>244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22</v>
      </c>
      <c r="AK46" s="28">
        <f t="shared" si="21"/>
        <v>105</v>
      </c>
      <c r="AL46" s="27">
        <f t="shared" si="17"/>
        <v>564</v>
      </c>
      <c r="AM46" s="28">
        <f t="shared" si="24"/>
        <v>21115</v>
      </c>
      <c r="AN46" s="27">
        <f t="shared" si="25"/>
        <v>0</v>
      </c>
      <c r="AO46" s="28">
        <f t="shared" si="22"/>
        <v>0</v>
      </c>
    </row>
    <row r="47" spans="1:41" x14ac:dyDescent="0.3">
      <c r="A47" s="3">
        <v>45498</v>
      </c>
      <c r="B47" s="2">
        <v>4</v>
      </c>
      <c r="C47" s="53">
        <v>6</v>
      </c>
      <c r="D47" s="2">
        <v>130</v>
      </c>
      <c r="E47" s="2">
        <v>960</v>
      </c>
      <c r="F47" s="56">
        <v>85</v>
      </c>
      <c r="G47" s="54">
        <v>120</v>
      </c>
      <c r="H47" s="57">
        <v>0</v>
      </c>
      <c r="I47" s="56">
        <v>0</v>
      </c>
      <c r="J47" s="56">
        <v>3</v>
      </c>
      <c r="K47" s="58">
        <v>0</v>
      </c>
      <c r="L47" s="58">
        <v>0</v>
      </c>
      <c r="M47" s="54">
        <f>31-1</f>
        <v>30</v>
      </c>
      <c r="N47" s="54">
        <v>0</v>
      </c>
      <c r="O47" s="59">
        <v>0</v>
      </c>
      <c r="P47" s="59">
        <v>0</v>
      </c>
      <c r="Q47" s="57">
        <v>0</v>
      </c>
      <c r="R47" s="57">
        <v>0</v>
      </c>
      <c r="S47" s="60">
        <v>0</v>
      </c>
      <c r="T47" s="60">
        <v>0</v>
      </c>
      <c r="U47" s="10">
        <f t="shared" si="1"/>
        <v>128</v>
      </c>
      <c r="V47" s="16">
        <f t="shared" si="2"/>
        <v>180</v>
      </c>
      <c r="W47" s="22">
        <f t="shared" si="3"/>
        <v>0</v>
      </c>
      <c r="X47" s="10">
        <f t="shared" si="4"/>
        <v>0</v>
      </c>
      <c r="Y47" s="10">
        <f t="shared" si="5"/>
        <v>22</v>
      </c>
      <c r="Z47" s="12">
        <f t="shared" si="6"/>
        <v>0</v>
      </c>
      <c r="AA47" s="12">
        <f t="shared" si="7"/>
        <v>0</v>
      </c>
      <c r="AB47" s="16">
        <f t="shared" si="8"/>
        <v>222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150</v>
      </c>
      <c r="AK47" s="28">
        <f t="shared" si="21"/>
        <v>255</v>
      </c>
      <c r="AL47" s="27">
        <f t="shared" si="17"/>
        <v>402</v>
      </c>
      <c r="AM47" s="28">
        <f t="shared" si="24"/>
        <v>21517</v>
      </c>
      <c r="AN47" s="27">
        <f t="shared" si="25"/>
        <v>0</v>
      </c>
      <c r="AO47" s="28">
        <f t="shared" si="22"/>
        <v>0</v>
      </c>
    </row>
    <row r="48" spans="1:41" x14ac:dyDescent="0.3">
      <c r="A48" s="3">
        <v>45499</v>
      </c>
      <c r="B48" s="2">
        <v>3</v>
      </c>
      <c r="C48" s="53">
        <v>0</v>
      </c>
      <c r="D48" s="2">
        <v>130</v>
      </c>
      <c r="E48" s="2">
        <v>960</v>
      </c>
      <c r="F48" s="56">
        <v>25</v>
      </c>
      <c r="G48" s="54">
        <v>55</v>
      </c>
      <c r="H48" s="57">
        <v>0</v>
      </c>
      <c r="I48" s="56">
        <v>0</v>
      </c>
      <c r="J48" s="56">
        <v>2</v>
      </c>
      <c r="K48" s="58">
        <v>0</v>
      </c>
      <c r="L48" s="58">
        <v>0</v>
      </c>
      <c r="M48" s="54">
        <f>24</f>
        <v>24</v>
      </c>
      <c r="N48" s="54">
        <v>0</v>
      </c>
      <c r="O48" s="59">
        <v>0</v>
      </c>
      <c r="P48" s="59">
        <v>0</v>
      </c>
      <c r="Q48" s="57">
        <v>0</v>
      </c>
      <c r="R48" s="57">
        <v>0</v>
      </c>
      <c r="S48" s="60">
        <v>0</v>
      </c>
      <c r="T48" s="60">
        <v>0</v>
      </c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15</v>
      </c>
      <c r="Z48" s="12">
        <f t="shared" si="6"/>
        <v>0</v>
      </c>
      <c r="AA48" s="12">
        <f t="shared" si="7"/>
        <v>0</v>
      </c>
      <c r="AB48" s="16">
        <f t="shared" si="8"/>
        <v>177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15</v>
      </c>
      <c r="AK48" s="28">
        <f t="shared" si="21"/>
        <v>270</v>
      </c>
      <c r="AL48" s="27">
        <f t="shared" si="17"/>
        <v>177</v>
      </c>
      <c r="AM48" s="28">
        <f t="shared" si="24"/>
        <v>21694</v>
      </c>
      <c r="AN48" s="27">
        <f t="shared" si="25"/>
        <v>0</v>
      </c>
      <c r="AO48" s="28">
        <f t="shared" si="22"/>
        <v>0</v>
      </c>
    </row>
    <row r="49" spans="1:41" x14ac:dyDescent="0.3">
      <c r="A49" s="3">
        <v>45500</v>
      </c>
      <c r="B49" s="2">
        <v>2</v>
      </c>
      <c r="C49" s="53">
        <v>3</v>
      </c>
      <c r="D49" s="2">
        <v>130</v>
      </c>
      <c r="E49" s="2">
        <v>960</v>
      </c>
      <c r="F49" s="56">
        <v>20</v>
      </c>
      <c r="G49" s="54">
        <v>40</v>
      </c>
      <c r="H49" s="57">
        <v>0</v>
      </c>
      <c r="I49" s="56">
        <v>0</v>
      </c>
      <c r="J49" s="56">
        <v>2</v>
      </c>
      <c r="K49" s="58">
        <v>0</v>
      </c>
      <c r="L49" s="58">
        <v>0</v>
      </c>
      <c r="M49" s="54">
        <v>16</v>
      </c>
      <c r="N49" s="54">
        <v>0</v>
      </c>
      <c r="O49" s="59">
        <v>1</v>
      </c>
      <c r="P49" s="59">
        <v>0</v>
      </c>
      <c r="Q49" s="57">
        <v>0</v>
      </c>
      <c r="R49" s="57">
        <v>0</v>
      </c>
      <c r="S49" s="60">
        <v>0</v>
      </c>
      <c r="T49" s="60">
        <v>0</v>
      </c>
      <c r="U49" s="10">
        <f t="shared" si="1"/>
        <v>30</v>
      </c>
      <c r="V49" s="16">
        <f t="shared" si="2"/>
        <v>60</v>
      </c>
      <c r="W49" s="22">
        <f t="shared" si="3"/>
        <v>0</v>
      </c>
      <c r="X49" s="10">
        <f t="shared" si="4"/>
        <v>0</v>
      </c>
      <c r="Y49" s="10">
        <f t="shared" si="5"/>
        <v>15</v>
      </c>
      <c r="Z49" s="12">
        <f t="shared" si="6"/>
        <v>0</v>
      </c>
      <c r="AA49" s="12">
        <f t="shared" si="7"/>
        <v>0</v>
      </c>
      <c r="AB49" s="16">
        <f t="shared" si="8"/>
        <v>118</v>
      </c>
      <c r="AC49" s="16">
        <f t="shared" si="9"/>
        <v>0</v>
      </c>
      <c r="AD49" s="18">
        <f t="shared" si="10"/>
        <v>7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45</v>
      </c>
      <c r="AK49" s="28">
        <f t="shared" si="21"/>
        <v>315</v>
      </c>
      <c r="AL49" s="27">
        <f t="shared" si="17"/>
        <v>185</v>
      </c>
      <c r="AM49" s="28">
        <f t="shared" si="24"/>
        <v>21879</v>
      </c>
      <c r="AN49" s="27">
        <f t="shared" si="25"/>
        <v>0</v>
      </c>
      <c r="AO49" s="28">
        <f t="shared" si="22"/>
        <v>0</v>
      </c>
    </row>
    <row r="50" spans="1:41" x14ac:dyDescent="0.3">
      <c r="A50" s="3">
        <v>45501</v>
      </c>
      <c r="B50" s="2">
        <v>3</v>
      </c>
      <c r="C50" s="53">
        <v>4</v>
      </c>
      <c r="D50" s="2">
        <v>130</v>
      </c>
      <c r="E50" s="2">
        <v>960</v>
      </c>
      <c r="F50" s="56">
        <v>85</v>
      </c>
      <c r="G50" s="54">
        <v>10</v>
      </c>
      <c r="H50" s="57">
        <v>0</v>
      </c>
      <c r="I50" s="56">
        <v>1</v>
      </c>
      <c r="J50" s="76">
        <f>17-2</f>
        <v>15</v>
      </c>
      <c r="K50" s="58">
        <v>0</v>
      </c>
      <c r="L50" s="58">
        <v>0</v>
      </c>
      <c r="M50" s="54">
        <f>22-2</f>
        <v>20</v>
      </c>
      <c r="N50" s="54">
        <v>0</v>
      </c>
      <c r="O50" s="59">
        <v>0</v>
      </c>
      <c r="P50" s="59">
        <v>0</v>
      </c>
      <c r="Q50" s="57">
        <v>0</v>
      </c>
      <c r="R50" s="57">
        <v>0</v>
      </c>
      <c r="S50" s="60">
        <v>0</v>
      </c>
      <c r="T50" s="60">
        <v>0</v>
      </c>
      <c r="U50" s="10">
        <f t="shared" si="1"/>
        <v>113</v>
      </c>
      <c r="V50" s="16">
        <f t="shared" si="2"/>
        <v>13</v>
      </c>
      <c r="W50" s="22">
        <f t="shared" si="3"/>
        <v>0</v>
      </c>
      <c r="X50" s="10">
        <f t="shared" si="4"/>
        <v>7</v>
      </c>
      <c r="Y50" s="10">
        <f t="shared" si="5"/>
        <v>111</v>
      </c>
      <c r="Z50" s="12">
        <f t="shared" si="6"/>
        <v>0</v>
      </c>
      <c r="AA50" s="12">
        <f t="shared" si="7"/>
        <v>0</v>
      </c>
      <c r="AB50" s="16">
        <f t="shared" si="8"/>
        <v>148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231</v>
      </c>
      <c r="AK50" s="28">
        <f t="shared" si="21"/>
        <v>546</v>
      </c>
      <c r="AL50" s="27">
        <f t="shared" si="17"/>
        <v>161</v>
      </c>
      <c r="AM50" s="28">
        <f t="shared" si="24"/>
        <v>22040</v>
      </c>
      <c r="AN50" s="27">
        <f t="shared" si="25"/>
        <v>0</v>
      </c>
      <c r="AO50" s="28">
        <f t="shared" si="22"/>
        <v>0</v>
      </c>
    </row>
    <row r="51" spans="1:41" x14ac:dyDescent="0.3">
      <c r="A51" s="3">
        <v>45502</v>
      </c>
      <c r="B51" s="2">
        <v>3</v>
      </c>
      <c r="C51" s="53">
        <v>5</v>
      </c>
      <c r="D51" s="2">
        <v>130</v>
      </c>
      <c r="E51" s="2">
        <v>960</v>
      </c>
      <c r="F51" s="56">
        <v>3</v>
      </c>
      <c r="G51" s="54">
        <v>2</v>
      </c>
      <c r="H51" s="57">
        <v>0</v>
      </c>
      <c r="I51" s="56">
        <v>0</v>
      </c>
      <c r="J51" s="56">
        <v>7</v>
      </c>
      <c r="K51" s="58">
        <v>0</v>
      </c>
      <c r="L51" s="58">
        <v>1</v>
      </c>
      <c r="M51" s="54">
        <f>9</f>
        <v>9</v>
      </c>
      <c r="N51" s="54">
        <v>0</v>
      </c>
      <c r="O51" s="59">
        <v>0</v>
      </c>
      <c r="P51" s="59">
        <v>0</v>
      </c>
      <c r="Q51" s="57">
        <v>0</v>
      </c>
      <c r="R51" s="57">
        <v>0</v>
      </c>
      <c r="S51" s="60">
        <v>0</v>
      </c>
      <c r="T51" s="60">
        <v>0</v>
      </c>
      <c r="U51" s="10">
        <f t="shared" si="1"/>
        <v>5</v>
      </c>
      <c r="V51" s="16">
        <f t="shared" si="2"/>
        <v>3</v>
      </c>
      <c r="W51" s="22">
        <f t="shared" si="3"/>
        <v>0</v>
      </c>
      <c r="X51" s="10">
        <f t="shared" si="4"/>
        <v>0</v>
      </c>
      <c r="Y51" s="10">
        <f t="shared" si="5"/>
        <v>52</v>
      </c>
      <c r="Z51" s="12">
        <f t="shared" si="6"/>
        <v>0</v>
      </c>
      <c r="AA51" s="12">
        <f t="shared" si="7"/>
        <v>7</v>
      </c>
      <c r="AB51" s="16">
        <f t="shared" si="8"/>
        <v>66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57</v>
      </c>
      <c r="AK51" s="28">
        <f t="shared" si="21"/>
        <v>603</v>
      </c>
      <c r="AL51" s="27">
        <f t="shared" si="17"/>
        <v>69</v>
      </c>
      <c r="AM51" s="28">
        <f t="shared" si="24"/>
        <v>22109</v>
      </c>
      <c r="AN51" s="27">
        <f t="shared" si="25"/>
        <v>0</v>
      </c>
      <c r="AO51" s="28">
        <f t="shared" si="22"/>
        <v>0</v>
      </c>
    </row>
    <row r="52" spans="1:41" x14ac:dyDescent="0.3">
      <c r="A52" s="3">
        <v>45503</v>
      </c>
      <c r="B52" s="2">
        <v>5</v>
      </c>
      <c r="C52" s="53">
        <v>6</v>
      </c>
      <c r="D52" s="2">
        <v>130</v>
      </c>
      <c r="E52" s="2">
        <v>960</v>
      </c>
      <c r="F52" s="56">
        <v>105</v>
      </c>
      <c r="G52" s="54">
        <v>24</v>
      </c>
      <c r="H52" s="57">
        <v>0</v>
      </c>
      <c r="I52" s="56">
        <v>0</v>
      </c>
      <c r="J52" s="56">
        <f>2-1</f>
        <v>1</v>
      </c>
      <c r="K52" s="58">
        <v>0</v>
      </c>
      <c r="L52" s="58">
        <v>0</v>
      </c>
      <c r="M52" s="54">
        <f>17-1</f>
        <v>16</v>
      </c>
      <c r="N52" s="54">
        <v>0</v>
      </c>
      <c r="O52" s="59">
        <v>1</v>
      </c>
      <c r="P52" s="59">
        <v>0</v>
      </c>
      <c r="Q52" s="57">
        <v>0</v>
      </c>
      <c r="R52" s="57">
        <v>0</v>
      </c>
      <c r="S52" s="60">
        <v>0</v>
      </c>
      <c r="T52" s="60">
        <v>0</v>
      </c>
      <c r="U52" s="10">
        <f t="shared" si="1"/>
        <v>126</v>
      </c>
      <c r="V52" s="16">
        <f t="shared" si="2"/>
        <v>29</v>
      </c>
      <c r="W52" s="22">
        <f t="shared" si="3"/>
        <v>0</v>
      </c>
      <c r="X52" s="10">
        <f t="shared" si="4"/>
        <v>0</v>
      </c>
      <c r="Y52" s="10">
        <f t="shared" si="5"/>
        <v>7</v>
      </c>
      <c r="Z52" s="12">
        <f t="shared" si="6"/>
        <v>0</v>
      </c>
      <c r="AA52" s="12">
        <f t="shared" si="7"/>
        <v>0</v>
      </c>
      <c r="AB52" s="16">
        <f t="shared" si="8"/>
        <v>118</v>
      </c>
      <c r="AC52" s="16">
        <f t="shared" si="9"/>
        <v>0</v>
      </c>
      <c r="AD52" s="18">
        <f t="shared" si="10"/>
        <v>7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133</v>
      </c>
      <c r="AK52" s="28">
        <f t="shared" si="21"/>
        <v>736</v>
      </c>
      <c r="AL52" s="27">
        <f t="shared" si="17"/>
        <v>154</v>
      </c>
      <c r="AM52" s="28">
        <f t="shared" si="24"/>
        <v>22263</v>
      </c>
      <c r="AN52" s="27">
        <f t="shared" si="25"/>
        <v>0</v>
      </c>
      <c r="AO52" s="28">
        <f t="shared" si="22"/>
        <v>0</v>
      </c>
    </row>
    <row r="53" spans="1:41" x14ac:dyDescent="0.3">
      <c r="A53" s="3">
        <v>45504</v>
      </c>
      <c r="B53" s="2">
        <v>3</v>
      </c>
      <c r="C53" s="53">
        <v>7</v>
      </c>
      <c r="D53" s="2">
        <v>130</v>
      </c>
      <c r="E53" s="2">
        <v>960</v>
      </c>
      <c r="F53" s="56">
        <v>20</v>
      </c>
      <c r="G53" s="54">
        <v>11</v>
      </c>
      <c r="H53" s="57">
        <v>0</v>
      </c>
      <c r="I53" s="56">
        <v>0</v>
      </c>
      <c r="J53" s="56">
        <v>0</v>
      </c>
      <c r="K53" s="58">
        <v>0</v>
      </c>
      <c r="L53" s="58">
        <v>0</v>
      </c>
      <c r="M53" s="54">
        <f>12</f>
        <v>12</v>
      </c>
      <c r="N53" s="54">
        <v>0</v>
      </c>
      <c r="O53" s="59">
        <v>0</v>
      </c>
      <c r="P53" s="59">
        <v>0</v>
      </c>
      <c r="Q53" s="57">
        <v>0</v>
      </c>
      <c r="R53" s="57">
        <v>0</v>
      </c>
      <c r="S53" s="60">
        <v>0</v>
      </c>
      <c r="T53" s="60">
        <v>0</v>
      </c>
      <c r="U53" s="10">
        <f t="shared" si="1"/>
        <v>47</v>
      </c>
      <c r="V53" s="16">
        <f t="shared" si="2"/>
        <v>26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89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47</v>
      </c>
      <c r="AK53" s="28">
        <f t="shared" si="21"/>
        <v>783</v>
      </c>
      <c r="AL53" s="27">
        <f t="shared" si="17"/>
        <v>115</v>
      </c>
      <c r="AM53" s="28">
        <f t="shared" si="24"/>
        <v>22378</v>
      </c>
      <c r="AN53" s="27">
        <f t="shared" si="25"/>
        <v>0</v>
      </c>
      <c r="AO53" s="28">
        <f t="shared" si="22"/>
        <v>0</v>
      </c>
    </row>
    <row r="54" spans="1:41" x14ac:dyDescent="0.3">
      <c r="A54" s="3">
        <v>45505</v>
      </c>
      <c r="B54" s="2">
        <v>2</v>
      </c>
      <c r="C54" s="53">
        <v>5</v>
      </c>
      <c r="D54" s="53">
        <v>110</v>
      </c>
      <c r="E54" s="2">
        <v>720</v>
      </c>
      <c r="F54" s="56">
        <v>335</v>
      </c>
      <c r="G54" s="54">
        <v>70</v>
      </c>
      <c r="H54" s="57">
        <v>0</v>
      </c>
      <c r="I54" s="56">
        <v>0</v>
      </c>
      <c r="J54" s="56">
        <f>2-1</f>
        <v>1</v>
      </c>
      <c r="K54" s="58">
        <v>0</v>
      </c>
      <c r="L54" s="58">
        <v>0</v>
      </c>
      <c r="M54" s="54">
        <f>6</f>
        <v>6</v>
      </c>
      <c r="N54" s="54">
        <v>0</v>
      </c>
      <c r="O54" s="59">
        <v>0</v>
      </c>
      <c r="P54" s="59">
        <v>0</v>
      </c>
      <c r="Q54" s="57">
        <v>0</v>
      </c>
      <c r="R54" s="57">
        <v>0</v>
      </c>
      <c r="S54" s="60">
        <v>0</v>
      </c>
      <c r="T54" s="60">
        <v>0</v>
      </c>
      <c r="U54" s="10">
        <f t="shared" si="1"/>
        <v>838</v>
      </c>
      <c r="V54" s="16">
        <f t="shared" si="2"/>
        <v>175</v>
      </c>
      <c r="W54" s="22">
        <f t="shared" si="3"/>
        <v>0</v>
      </c>
      <c r="X54" s="10">
        <f t="shared" si="4"/>
        <v>0</v>
      </c>
      <c r="Y54" s="10">
        <f t="shared" si="5"/>
        <v>7</v>
      </c>
      <c r="Z54" s="12">
        <f t="shared" si="6"/>
        <v>0</v>
      </c>
      <c r="AA54" s="12">
        <f t="shared" si="7"/>
        <v>0</v>
      </c>
      <c r="AB54" s="16">
        <f t="shared" si="8"/>
        <v>39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845</v>
      </c>
      <c r="AK54" s="28">
        <f t="shared" si="21"/>
        <v>1628</v>
      </c>
      <c r="AL54" s="27">
        <f t="shared" si="17"/>
        <v>214</v>
      </c>
      <c r="AM54" s="28">
        <f t="shared" si="24"/>
        <v>22592</v>
      </c>
      <c r="AN54" s="27">
        <f t="shared" si="25"/>
        <v>0</v>
      </c>
      <c r="AO54" s="28">
        <f t="shared" si="22"/>
        <v>0</v>
      </c>
    </row>
    <row r="55" spans="1:41" x14ac:dyDescent="0.3">
      <c r="A55" s="3">
        <v>45506</v>
      </c>
      <c r="B55" s="2">
        <v>3</v>
      </c>
      <c r="C55" s="53">
        <v>4</v>
      </c>
      <c r="D55" s="2">
        <v>110</v>
      </c>
      <c r="E55" s="2">
        <v>720</v>
      </c>
      <c r="F55" s="56">
        <v>185</v>
      </c>
      <c r="G55" s="54">
        <v>40</v>
      </c>
      <c r="H55" s="57">
        <v>0</v>
      </c>
      <c r="I55" s="56">
        <v>1</v>
      </c>
      <c r="J55" s="56">
        <v>2</v>
      </c>
      <c r="K55" s="58">
        <v>0</v>
      </c>
      <c r="L55" s="58">
        <v>0</v>
      </c>
      <c r="M55" s="54">
        <v>5</v>
      </c>
      <c r="N55" s="54">
        <v>0</v>
      </c>
      <c r="O55" s="59">
        <v>0</v>
      </c>
      <c r="P55" s="59">
        <v>0</v>
      </c>
      <c r="Q55" s="57">
        <v>0</v>
      </c>
      <c r="R55" s="57">
        <v>0</v>
      </c>
      <c r="S55" s="60">
        <v>0</v>
      </c>
      <c r="T55" s="60">
        <v>0</v>
      </c>
      <c r="U55" s="10">
        <f t="shared" si="1"/>
        <v>247</v>
      </c>
      <c r="V55" s="16">
        <f t="shared" si="2"/>
        <v>53</v>
      </c>
      <c r="W55" s="22">
        <f t="shared" si="3"/>
        <v>0</v>
      </c>
      <c r="X55" s="10">
        <f t="shared" si="4"/>
        <v>7</v>
      </c>
      <c r="Y55" s="10">
        <f t="shared" si="5"/>
        <v>13</v>
      </c>
      <c r="Z55" s="12">
        <f t="shared" si="6"/>
        <v>0</v>
      </c>
      <c r="AA55" s="12">
        <f t="shared" si="7"/>
        <v>0</v>
      </c>
      <c r="AB55" s="16">
        <f t="shared" si="8"/>
        <v>33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267</v>
      </c>
      <c r="AK55" s="28">
        <f t="shared" si="21"/>
        <v>1895</v>
      </c>
      <c r="AL55" s="27">
        <f t="shared" si="17"/>
        <v>86</v>
      </c>
      <c r="AM55" s="28">
        <f t="shared" si="24"/>
        <v>22678</v>
      </c>
      <c r="AN55" s="27">
        <f t="shared" si="25"/>
        <v>0</v>
      </c>
      <c r="AO55" s="28">
        <f t="shared" si="22"/>
        <v>0</v>
      </c>
    </row>
    <row r="56" spans="1:41" x14ac:dyDescent="0.3">
      <c r="A56" s="3">
        <v>45507</v>
      </c>
      <c r="B56" s="2">
        <v>3</v>
      </c>
      <c r="C56" s="53">
        <v>3</v>
      </c>
      <c r="D56" s="2">
        <v>110</v>
      </c>
      <c r="E56" s="2">
        <v>720</v>
      </c>
      <c r="F56" s="56">
        <v>65</v>
      </c>
      <c r="G56" s="54">
        <v>10</v>
      </c>
      <c r="H56" s="57">
        <v>0</v>
      </c>
      <c r="I56" s="56">
        <v>3</v>
      </c>
      <c r="J56" s="56">
        <v>23</v>
      </c>
      <c r="K56" s="58">
        <v>0</v>
      </c>
      <c r="L56" s="58">
        <v>0</v>
      </c>
      <c r="M56" s="54">
        <v>6</v>
      </c>
      <c r="N56" s="54">
        <v>0</v>
      </c>
      <c r="O56" s="59">
        <v>1</v>
      </c>
      <c r="P56" s="59">
        <v>0</v>
      </c>
      <c r="Q56" s="57">
        <v>0</v>
      </c>
      <c r="R56" s="57">
        <v>0</v>
      </c>
      <c r="S56" s="60">
        <v>0</v>
      </c>
      <c r="T56" s="60">
        <v>0</v>
      </c>
      <c r="U56" s="10">
        <f t="shared" si="1"/>
        <v>65</v>
      </c>
      <c r="V56" s="16">
        <f t="shared" si="2"/>
        <v>10</v>
      </c>
      <c r="W56" s="22">
        <f t="shared" si="3"/>
        <v>0</v>
      </c>
      <c r="X56" s="10">
        <f t="shared" si="4"/>
        <v>20</v>
      </c>
      <c r="Y56" s="10">
        <f t="shared" si="5"/>
        <v>151</v>
      </c>
      <c r="Z56" s="12">
        <f t="shared" si="6"/>
        <v>0</v>
      </c>
      <c r="AA56" s="12">
        <f t="shared" si="7"/>
        <v>0</v>
      </c>
      <c r="AB56" s="16">
        <f t="shared" si="8"/>
        <v>39</v>
      </c>
      <c r="AC56" s="16">
        <f t="shared" si="9"/>
        <v>0</v>
      </c>
      <c r="AD56" s="18">
        <f t="shared" si="10"/>
        <v>7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236</v>
      </c>
      <c r="AK56" s="28">
        <f t="shared" si="21"/>
        <v>2131</v>
      </c>
      <c r="AL56" s="27">
        <f t="shared" si="17"/>
        <v>56</v>
      </c>
      <c r="AM56" s="28">
        <f t="shared" si="24"/>
        <v>22734</v>
      </c>
      <c r="AN56" s="27">
        <f t="shared" si="25"/>
        <v>0</v>
      </c>
      <c r="AO56" s="28">
        <f t="shared" si="22"/>
        <v>0</v>
      </c>
    </row>
    <row r="57" spans="1:41" x14ac:dyDescent="0.3">
      <c r="A57" s="3">
        <v>45508</v>
      </c>
      <c r="B57" s="2">
        <v>6</v>
      </c>
      <c r="C57" s="53">
        <v>7</v>
      </c>
      <c r="D57" s="2">
        <v>110</v>
      </c>
      <c r="E57" s="2">
        <v>720</v>
      </c>
      <c r="F57" s="56">
        <v>123</v>
      </c>
      <c r="G57" s="54">
        <v>27</v>
      </c>
      <c r="H57" s="57">
        <v>0</v>
      </c>
      <c r="I57" s="56">
        <v>0</v>
      </c>
      <c r="J57" s="56">
        <f>19</f>
        <v>19</v>
      </c>
      <c r="K57" s="58">
        <v>0</v>
      </c>
      <c r="L57" s="58">
        <v>1</v>
      </c>
      <c r="M57" s="54">
        <f>13-1</f>
        <v>12</v>
      </c>
      <c r="N57" s="54">
        <v>0</v>
      </c>
      <c r="O57" s="59">
        <v>0</v>
      </c>
      <c r="P57" s="59">
        <v>0</v>
      </c>
      <c r="Q57" s="57">
        <v>0</v>
      </c>
      <c r="R57" s="57">
        <v>0</v>
      </c>
      <c r="S57" s="60">
        <v>0</v>
      </c>
      <c r="T57" s="60">
        <v>0</v>
      </c>
      <c r="U57" s="10">
        <f t="shared" si="1"/>
        <v>144</v>
      </c>
      <c r="V57" s="16">
        <f t="shared" si="2"/>
        <v>32</v>
      </c>
      <c r="W57" s="22">
        <f t="shared" si="3"/>
        <v>0</v>
      </c>
      <c r="X57" s="10">
        <f t="shared" si="4"/>
        <v>0</v>
      </c>
      <c r="Y57" s="10">
        <f t="shared" si="5"/>
        <v>124</v>
      </c>
      <c r="Z57" s="12">
        <f t="shared" si="6"/>
        <v>0</v>
      </c>
      <c r="AA57" s="12">
        <f t="shared" si="7"/>
        <v>7</v>
      </c>
      <c r="AB57" s="16">
        <f t="shared" si="8"/>
        <v>79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268</v>
      </c>
      <c r="AK57" s="28">
        <f t="shared" si="21"/>
        <v>2399</v>
      </c>
      <c r="AL57" s="27">
        <f t="shared" si="17"/>
        <v>111</v>
      </c>
      <c r="AM57" s="28">
        <f t="shared" si="24"/>
        <v>22845</v>
      </c>
      <c r="AN57" s="27">
        <f t="shared" si="25"/>
        <v>0</v>
      </c>
      <c r="AO57" s="28">
        <f t="shared" si="22"/>
        <v>0</v>
      </c>
    </row>
    <row r="58" spans="1:41" x14ac:dyDescent="0.3">
      <c r="A58" s="3">
        <v>45509</v>
      </c>
      <c r="B58" s="2">
        <v>3</v>
      </c>
      <c r="C58" s="53">
        <v>8</v>
      </c>
      <c r="D58" s="2">
        <v>110</v>
      </c>
      <c r="E58" s="2">
        <v>720</v>
      </c>
      <c r="F58" s="56">
        <v>103</v>
      </c>
      <c r="G58" s="54">
        <v>1</v>
      </c>
      <c r="H58" s="57">
        <v>0</v>
      </c>
      <c r="I58" s="56">
        <v>0</v>
      </c>
      <c r="J58" s="56">
        <v>3</v>
      </c>
      <c r="K58" s="58">
        <v>0</v>
      </c>
      <c r="L58" s="58">
        <v>0</v>
      </c>
      <c r="M58" s="54">
        <v>4</v>
      </c>
      <c r="N58" s="54">
        <v>0</v>
      </c>
      <c r="O58" s="59">
        <v>0</v>
      </c>
      <c r="P58" s="59">
        <v>0</v>
      </c>
      <c r="Q58" s="57">
        <v>0</v>
      </c>
      <c r="R58" s="57">
        <v>0</v>
      </c>
      <c r="S58" s="60">
        <v>0</v>
      </c>
      <c r="T58" s="60">
        <v>0</v>
      </c>
      <c r="U58" s="10">
        <f t="shared" si="1"/>
        <v>275</v>
      </c>
      <c r="V58" s="16">
        <f t="shared" si="2"/>
        <v>3</v>
      </c>
      <c r="W58" s="22">
        <f t="shared" si="3"/>
        <v>0</v>
      </c>
      <c r="X58" s="10">
        <f t="shared" si="4"/>
        <v>0</v>
      </c>
      <c r="Y58" s="10">
        <f t="shared" si="5"/>
        <v>20</v>
      </c>
      <c r="Z58" s="12">
        <f t="shared" si="6"/>
        <v>0</v>
      </c>
      <c r="AA58" s="12">
        <f t="shared" si="7"/>
        <v>0</v>
      </c>
      <c r="AB58" s="16">
        <f t="shared" si="8"/>
        <v>26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295</v>
      </c>
      <c r="AK58" s="28">
        <f t="shared" si="21"/>
        <v>2694</v>
      </c>
      <c r="AL58" s="27">
        <f t="shared" si="17"/>
        <v>29</v>
      </c>
      <c r="AM58" s="28">
        <f t="shared" si="24"/>
        <v>22874</v>
      </c>
      <c r="AN58" s="27">
        <f t="shared" si="25"/>
        <v>0</v>
      </c>
      <c r="AO58" s="28">
        <f t="shared" si="22"/>
        <v>0</v>
      </c>
    </row>
    <row r="59" spans="1:41" x14ac:dyDescent="0.3">
      <c r="A59" s="3">
        <v>45510</v>
      </c>
      <c r="B59" s="2">
        <v>4</v>
      </c>
      <c r="C59" s="53">
        <v>8</v>
      </c>
      <c r="D59" s="2">
        <v>110</v>
      </c>
      <c r="E59" s="2">
        <v>720</v>
      </c>
      <c r="F59" s="56">
        <v>290</v>
      </c>
      <c r="G59" s="54">
        <v>65</v>
      </c>
      <c r="H59" s="57">
        <v>0</v>
      </c>
      <c r="I59" s="56">
        <v>0</v>
      </c>
      <c r="J59" s="56">
        <v>10</v>
      </c>
      <c r="K59" s="58">
        <v>0</v>
      </c>
      <c r="L59" s="58">
        <v>0</v>
      </c>
      <c r="M59" s="54">
        <v>2</v>
      </c>
      <c r="N59" s="54">
        <v>0</v>
      </c>
      <c r="O59" s="59">
        <v>0</v>
      </c>
      <c r="P59" s="59">
        <v>0</v>
      </c>
      <c r="Q59" s="57">
        <v>0</v>
      </c>
      <c r="R59" s="57">
        <v>0</v>
      </c>
      <c r="S59" s="60">
        <v>0</v>
      </c>
      <c r="T59" s="60">
        <v>0</v>
      </c>
      <c r="U59" s="10">
        <f t="shared" si="1"/>
        <v>580</v>
      </c>
      <c r="V59" s="16">
        <f t="shared" si="2"/>
        <v>130</v>
      </c>
      <c r="W59" s="22">
        <f t="shared" si="3"/>
        <v>0</v>
      </c>
      <c r="X59" s="10">
        <f t="shared" si="4"/>
        <v>0</v>
      </c>
      <c r="Y59" s="10">
        <f t="shared" si="5"/>
        <v>65</v>
      </c>
      <c r="Z59" s="12">
        <f t="shared" si="6"/>
        <v>0</v>
      </c>
      <c r="AA59" s="12">
        <f t="shared" si="7"/>
        <v>0</v>
      </c>
      <c r="AB59" s="16">
        <f t="shared" si="8"/>
        <v>13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645</v>
      </c>
      <c r="AK59" s="28">
        <f t="shared" si="21"/>
        <v>3339</v>
      </c>
      <c r="AL59" s="27">
        <f t="shared" si="17"/>
        <v>143</v>
      </c>
      <c r="AM59" s="28">
        <f t="shared" si="24"/>
        <v>23017</v>
      </c>
      <c r="AN59" s="27">
        <f t="shared" si="25"/>
        <v>0</v>
      </c>
      <c r="AO59" s="28">
        <f t="shared" si="22"/>
        <v>0</v>
      </c>
    </row>
    <row r="60" spans="1:41" x14ac:dyDescent="0.3">
      <c r="A60" s="3">
        <v>45511</v>
      </c>
      <c r="B60" s="2">
        <v>4</v>
      </c>
      <c r="C60" s="53">
        <v>9</v>
      </c>
      <c r="D60" s="2">
        <v>110</v>
      </c>
      <c r="E60" s="2">
        <v>720</v>
      </c>
      <c r="F60" s="56">
        <v>103</v>
      </c>
      <c r="G60" s="54">
        <v>1</v>
      </c>
      <c r="H60" s="57">
        <v>0</v>
      </c>
      <c r="I60" s="56">
        <v>0</v>
      </c>
      <c r="J60" s="56">
        <v>3</v>
      </c>
      <c r="K60" s="58">
        <v>0</v>
      </c>
      <c r="L60" s="58">
        <v>0</v>
      </c>
      <c r="M60" s="54">
        <v>2</v>
      </c>
      <c r="N60" s="54">
        <v>0</v>
      </c>
      <c r="O60" s="59">
        <v>0</v>
      </c>
      <c r="P60" s="59">
        <v>0</v>
      </c>
      <c r="Q60" s="57">
        <v>0</v>
      </c>
      <c r="R60" s="57">
        <v>0</v>
      </c>
      <c r="S60" s="60">
        <v>0</v>
      </c>
      <c r="T60" s="60">
        <v>0</v>
      </c>
      <c r="U60" s="10">
        <f t="shared" si="1"/>
        <v>232</v>
      </c>
      <c r="V60" s="16">
        <f t="shared" si="2"/>
        <v>2</v>
      </c>
      <c r="W60" s="22">
        <f t="shared" si="3"/>
        <v>0</v>
      </c>
      <c r="X60" s="10">
        <f t="shared" si="4"/>
        <v>0</v>
      </c>
      <c r="Y60" s="10">
        <f t="shared" si="5"/>
        <v>20</v>
      </c>
      <c r="Z60" s="12">
        <f t="shared" si="6"/>
        <v>0</v>
      </c>
      <c r="AA60" s="12">
        <f t="shared" si="7"/>
        <v>0</v>
      </c>
      <c r="AB60" s="16">
        <f t="shared" si="8"/>
        <v>13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252</v>
      </c>
      <c r="AK60" s="28">
        <f t="shared" si="21"/>
        <v>3591</v>
      </c>
      <c r="AL60" s="27">
        <f t="shared" si="17"/>
        <v>15</v>
      </c>
      <c r="AM60" s="28">
        <f t="shared" si="24"/>
        <v>23032</v>
      </c>
      <c r="AN60" s="27">
        <f t="shared" si="25"/>
        <v>0</v>
      </c>
      <c r="AO60" s="28">
        <f t="shared" si="22"/>
        <v>0</v>
      </c>
    </row>
    <row r="61" spans="1:41" x14ac:dyDescent="0.3">
      <c r="A61" s="3">
        <v>45512</v>
      </c>
      <c r="B61" s="2">
        <v>3</v>
      </c>
      <c r="C61" s="53">
        <v>6</v>
      </c>
      <c r="D61" s="2">
        <v>110</v>
      </c>
      <c r="E61" s="2">
        <v>720</v>
      </c>
      <c r="F61" s="56">
        <v>15</v>
      </c>
      <c r="G61" s="54">
        <v>0</v>
      </c>
      <c r="H61" s="57">
        <v>0</v>
      </c>
      <c r="I61" s="56">
        <v>0</v>
      </c>
      <c r="J61" s="56">
        <v>8</v>
      </c>
      <c r="K61" s="58">
        <v>0</v>
      </c>
      <c r="L61" s="58">
        <v>1</v>
      </c>
      <c r="M61" s="54">
        <v>3</v>
      </c>
      <c r="N61" s="54">
        <v>0</v>
      </c>
      <c r="O61" s="59">
        <v>0</v>
      </c>
      <c r="P61" s="59">
        <v>0</v>
      </c>
      <c r="Q61" s="57">
        <v>0</v>
      </c>
      <c r="R61" s="57">
        <v>0</v>
      </c>
      <c r="S61" s="60">
        <v>0</v>
      </c>
      <c r="T61" s="60">
        <v>0</v>
      </c>
      <c r="U61" s="10">
        <f t="shared" si="1"/>
        <v>30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52</v>
      </c>
      <c r="Z61" s="12">
        <f t="shared" si="6"/>
        <v>0</v>
      </c>
      <c r="AA61" s="12">
        <f t="shared" si="7"/>
        <v>7</v>
      </c>
      <c r="AB61" s="16">
        <f t="shared" si="8"/>
        <v>20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82</v>
      </c>
      <c r="AK61" s="28">
        <f t="shared" si="21"/>
        <v>3673</v>
      </c>
      <c r="AL61" s="27">
        <f t="shared" si="17"/>
        <v>20</v>
      </c>
      <c r="AM61" s="28">
        <f t="shared" si="24"/>
        <v>23052</v>
      </c>
      <c r="AN61" s="27">
        <f t="shared" si="25"/>
        <v>0</v>
      </c>
      <c r="AO61" s="28">
        <f t="shared" si="22"/>
        <v>0</v>
      </c>
    </row>
    <row r="62" spans="1:41" x14ac:dyDescent="0.3">
      <c r="A62" s="3">
        <v>45513</v>
      </c>
      <c r="B62" s="53">
        <v>4</v>
      </c>
      <c r="C62" s="53">
        <v>5</v>
      </c>
      <c r="D62" s="2">
        <v>110</v>
      </c>
      <c r="E62" s="2">
        <v>720</v>
      </c>
      <c r="F62" s="56">
        <v>10</v>
      </c>
      <c r="G62" s="54">
        <v>0</v>
      </c>
      <c r="H62" s="57">
        <v>0</v>
      </c>
      <c r="I62" s="56">
        <v>4</v>
      </c>
      <c r="J62" s="56">
        <v>10</v>
      </c>
      <c r="K62" s="58">
        <v>0</v>
      </c>
      <c r="L62" s="58">
        <v>0</v>
      </c>
      <c r="M62" s="54">
        <v>0</v>
      </c>
      <c r="N62" s="54">
        <v>0</v>
      </c>
      <c r="O62" s="59">
        <v>0</v>
      </c>
      <c r="P62" s="59">
        <v>0</v>
      </c>
      <c r="Q62" s="57">
        <v>0</v>
      </c>
      <c r="R62" s="57">
        <v>0</v>
      </c>
      <c r="S62" s="60">
        <v>0</v>
      </c>
      <c r="T62" s="60">
        <v>0</v>
      </c>
      <c r="U62" s="10">
        <f t="shared" si="1"/>
        <v>13</v>
      </c>
      <c r="V62" s="16">
        <f t="shared" si="2"/>
        <v>0</v>
      </c>
      <c r="W62" s="22">
        <f t="shared" si="3"/>
        <v>0</v>
      </c>
      <c r="X62" s="10">
        <f t="shared" si="4"/>
        <v>26</v>
      </c>
      <c r="Y62" s="10">
        <f t="shared" si="5"/>
        <v>65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104</v>
      </c>
      <c r="AK62" s="28">
        <f t="shared" si="21"/>
        <v>3777</v>
      </c>
      <c r="AL62" s="27">
        <f t="shared" si="17"/>
        <v>0</v>
      </c>
      <c r="AM62" s="28">
        <f t="shared" si="24"/>
        <v>23052</v>
      </c>
      <c r="AN62" s="27">
        <f t="shared" si="25"/>
        <v>0</v>
      </c>
      <c r="AO62" s="28">
        <f t="shared" si="22"/>
        <v>0</v>
      </c>
    </row>
    <row r="63" spans="1:41" x14ac:dyDescent="0.3">
      <c r="A63" s="3">
        <v>45514</v>
      </c>
      <c r="B63" s="53">
        <v>1</v>
      </c>
      <c r="C63" s="53">
        <v>5</v>
      </c>
      <c r="D63" s="2">
        <v>110</v>
      </c>
      <c r="E63" s="2">
        <v>720</v>
      </c>
      <c r="F63" s="56">
        <v>50</v>
      </c>
      <c r="G63" s="54">
        <v>0</v>
      </c>
      <c r="H63" s="57">
        <v>0</v>
      </c>
      <c r="I63" s="56">
        <v>2</v>
      </c>
      <c r="J63" s="56">
        <v>51</v>
      </c>
      <c r="K63" s="58">
        <v>0</v>
      </c>
      <c r="L63" s="58">
        <v>0</v>
      </c>
      <c r="M63" s="54">
        <v>5</v>
      </c>
      <c r="N63" s="54">
        <v>0</v>
      </c>
      <c r="O63" s="59">
        <v>0</v>
      </c>
      <c r="P63" s="59">
        <v>0</v>
      </c>
      <c r="Q63" s="57">
        <v>0</v>
      </c>
      <c r="R63" s="57">
        <v>0</v>
      </c>
      <c r="S63" s="60">
        <v>0</v>
      </c>
      <c r="T63" s="60">
        <v>0</v>
      </c>
      <c r="U63" s="10">
        <f t="shared" si="1"/>
        <v>250</v>
      </c>
      <c r="V63" s="16">
        <f t="shared" si="2"/>
        <v>0</v>
      </c>
      <c r="W63" s="22">
        <f t="shared" si="3"/>
        <v>0</v>
      </c>
      <c r="X63" s="10">
        <f t="shared" si="4"/>
        <v>13</v>
      </c>
      <c r="Y63" s="10">
        <f t="shared" si="5"/>
        <v>334</v>
      </c>
      <c r="Z63" s="12">
        <f t="shared" si="6"/>
        <v>0</v>
      </c>
      <c r="AA63" s="12">
        <f t="shared" si="7"/>
        <v>0</v>
      </c>
      <c r="AB63" s="16">
        <f t="shared" si="8"/>
        <v>33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597</v>
      </c>
      <c r="AK63" s="28">
        <f t="shared" si="21"/>
        <v>4374</v>
      </c>
      <c r="AL63" s="27">
        <f t="shared" si="17"/>
        <v>33</v>
      </c>
      <c r="AM63" s="28">
        <f t="shared" si="24"/>
        <v>23085</v>
      </c>
      <c r="AN63" s="27">
        <f t="shared" si="25"/>
        <v>0</v>
      </c>
      <c r="AO63" s="28">
        <f t="shared" si="22"/>
        <v>0</v>
      </c>
    </row>
    <row r="64" spans="1:41" x14ac:dyDescent="0.3">
      <c r="A64" s="3">
        <v>45515</v>
      </c>
      <c r="B64" s="53">
        <v>3</v>
      </c>
      <c r="C64" s="53">
        <v>6</v>
      </c>
      <c r="D64" s="2">
        <v>110</v>
      </c>
      <c r="E64" s="2">
        <v>720</v>
      </c>
      <c r="F64" s="56">
        <v>310</v>
      </c>
      <c r="G64" s="54">
        <v>1</v>
      </c>
      <c r="H64" s="57">
        <v>0</v>
      </c>
      <c r="I64" s="56">
        <v>2</v>
      </c>
      <c r="J64" s="56">
        <f>58-12</f>
        <v>46</v>
      </c>
      <c r="K64" s="58">
        <v>1</v>
      </c>
      <c r="L64" s="58">
        <v>7</v>
      </c>
      <c r="M64" s="54">
        <v>4</v>
      </c>
      <c r="N64" s="54">
        <v>0</v>
      </c>
      <c r="O64" s="59">
        <v>0</v>
      </c>
      <c r="P64" s="59">
        <v>0</v>
      </c>
      <c r="Q64" s="57">
        <v>0</v>
      </c>
      <c r="R64" s="57">
        <v>0</v>
      </c>
      <c r="S64" s="60">
        <v>0</v>
      </c>
      <c r="T64" s="60">
        <v>0</v>
      </c>
      <c r="U64" s="10">
        <f t="shared" si="1"/>
        <v>620</v>
      </c>
      <c r="V64" s="16">
        <f t="shared" si="2"/>
        <v>2</v>
      </c>
      <c r="W64" s="22">
        <f t="shared" si="3"/>
        <v>0</v>
      </c>
      <c r="X64" s="10">
        <f t="shared" si="4"/>
        <v>13</v>
      </c>
      <c r="Y64" s="10">
        <f t="shared" si="5"/>
        <v>301</v>
      </c>
      <c r="Z64" s="12">
        <f t="shared" si="6"/>
        <v>7</v>
      </c>
      <c r="AA64" s="12">
        <f t="shared" si="7"/>
        <v>46</v>
      </c>
      <c r="AB64" s="16">
        <f t="shared" si="8"/>
        <v>26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934</v>
      </c>
      <c r="AK64" s="28">
        <f t="shared" si="21"/>
        <v>5308</v>
      </c>
      <c r="AL64" s="27">
        <f t="shared" si="17"/>
        <v>28</v>
      </c>
      <c r="AM64" s="28">
        <f t="shared" si="24"/>
        <v>23113</v>
      </c>
      <c r="AN64" s="27">
        <f t="shared" si="25"/>
        <v>0</v>
      </c>
      <c r="AO64" s="28">
        <f t="shared" si="22"/>
        <v>0</v>
      </c>
    </row>
    <row r="65" spans="1:42" x14ac:dyDescent="0.3">
      <c r="A65" s="3">
        <v>45516</v>
      </c>
      <c r="B65" s="53">
        <v>3</v>
      </c>
      <c r="C65" s="53">
        <v>4</v>
      </c>
      <c r="D65" s="2">
        <v>110</v>
      </c>
      <c r="E65" s="2">
        <v>720</v>
      </c>
      <c r="F65" s="56">
        <v>285</v>
      </c>
      <c r="G65" s="54">
        <v>1</v>
      </c>
      <c r="H65" s="57">
        <v>0</v>
      </c>
      <c r="I65" s="56">
        <v>6</v>
      </c>
      <c r="J65" s="56">
        <f>51-3</f>
        <v>48</v>
      </c>
      <c r="K65" s="58">
        <v>0</v>
      </c>
      <c r="L65" s="58">
        <v>10</v>
      </c>
      <c r="M65" s="54">
        <v>1</v>
      </c>
      <c r="N65" s="54">
        <v>0</v>
      </c>
      <c r="O65" s="59">
        <v>0</v>
      </c>
      <c r="P65" s="59">
        <v>0</v>
      </c>
      <c r="Q65" s="57">
        <v>0</v>
      </c>
      <c r="R65" s="57">
        <v>0</v>
      </c>
      <c r="S65" s="60">
        <v>0</v>
      </c>
      <c r="T65" s="60">
        <v>0</v>
      </c>
      <c r="U65" s="10">
        <f t="shared" si="1"/>
        <v>380</v>
      </c>
      <c r="V65" s="16">
        <f t="shared" si="2"/>
        <v>1</v>
      </c>
      <c r="W65" s="22">
        <f t="shared" si="3"/>
        <v>0</v>
      </c>
      <c r="X65" s="10">
        <f t="shared" si="4"/>
        <v>39</v>
      </c>
      <c r="Y65" s="10">
        <f t="shared" si="5"/>
        <v>314</v>
      </c>
      <c r="Z65" s="12">
        <f t="shared" si="6"/>
        <v>0</v>
      </c>
      <c r="AA65" s="12">
        <f t="shared" si="7"/>
        <v>65</v>
      </c>
      <c r="AB65" s="16">
        <f t="shared" si="8"/>
        <v>7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733</v>
      </c>
      <c r="AK65" s="28">
        <f t="shared" si="21"/>
        <v>6041</v>
      </c>
      <c r="AL65" s="27">
        <f t="shared" si="17"/>
        <v>8</v>
      </c>
      <c r="AM65" s="28">
        <f t="shared" si="24"/>
        <v>23121</v>
      </c>
      <c r="AN65" s="27">
        <f t="shared" si="25"/>
        <v>0</v>
      </c>
      <c r="AO65" s="28">
        <f t="shared" si="22"/>
        <v>0</v>
      </c>
    </row>
    <row r="66" spans="1:42" x14ac:dyDescent="0.3">
      <c r="A66" s="3">
        <v>45517</v>
      </c>
      <c r="B66" s="53">
        <v>3</v>
      </c>
      <c r="C66" s="53">
        <v>7</v>
      </c>
      <c r="D66" s="2">
        <v>110</v>
      </c>
      <c r="E66" s="2">
        <v>720</v>
      </c>
      <c r="F66" s="56">
        <v>90</v>
      </c>
      <c r="G66" s="54">
        <v>0</v>
      </c>
      <c r="H66" s="57">
        <v>0</v>
      </c>
      <c r="I66" s="56">
        <v>0</v>
      </c>
      <c r="J66" s="56">
        <v>27</v>
      </c>
      <c r="K66" s="58">
        <v>0</v>
      </c>
      <c r="L66" s="58">
        <v>1</v>
      </c>
      <c r="M66" s="54">
        <v>3</v>
      </c>
      <c r="N66" s="54">
        <v>0</v>
      </c>
      <c r="O66" s="59">
        <v>0</v>
      </c>
      <c r="P66" s="59">
        <v>0</v>
      </c>
      <c r="Q66" s="57">
        <v>0</v>
      </c>
      <c r="R66" s="57">
        <v>0</v>
      </c>
      <c r="S66" s="60">
        <v>0</v>
      </c>
      <c r="T66" s="60">
        <v>0</v>
      </c>
      <c r="U66" s="10">
        <f>ROUND(IFERROR(($F66/$B66)*$C66,0),0)</f>
        <v>210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177</v>
      </c>
      <c r="Z66" s="12">
        <f t="shared" si="6"/>
        <v>0</v>
      </c>
      <c r="AA66" s="12">
        <f t="shared" si="7"/>
        <v>7</v>
      </c>
      <c r="AB66" s="16">
        <f t="shared" si="8"/>
        <v>20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387</v>
      </c>
      <c r="AK66" s="28">
        <f t="shared" si="21"/>
        <v>6428</v>
      </c>
      <c r="AL66" s="27">
        <f t="shared" si="17"/>
        <v>20</v>
      </c>
      <c r="AM66" s="28">
        <f t="shared" si="24"/>
        <v>23141</v>
      </c>
      <c r="AN66" s="27">
        <f t="shared" si="25"/>
        <v>0</v>
      </c>
      <c r="AO66" s="28">
        <f t="shared" si="22"/>
        <v>0</v>
      </c>
    </row>
    <row r="67" spans="1:42" x14ac:dyDescent="0.3">
      <c r="A67" s="3">
        <v>45518</v>
      </c>
      <c r="B67" s="53">
        <v>4</v>
      </c>
      <c r="C67" s="53">
        <v>6</v>
      </c>
      <c r="D67" s="2">
        <v>110</v>
      </c>
      <c r="E67" s="2">
        <v>720</v>
      </c>
      <c r="F67" s="56">
        <v>75</v>
      </c>
      <c r="G67" s="54">
        <v>0</v>
      </c>
      <c r="H67" s="57">
        <v>0</v>
      </c>
      <c r="I67" s="56">
        <v>4</v>
      </c>
      <c r="J67" s="56">
        <v>52</v>
      </c>
      <c r="K67" s="58">
        <v>0</v>
      </c>
      <c r="L67" s="58">
        <v>2</v>
      </c>
      <c r="M67" s="54">
        <v>0</v>
      </c>
      <c r="N67" s="54">
        <v>0</v>
      </c>
      <c r="O67" s="59">
        <v>0</v>
      </c>
      <c r="P67" s="59">
        <v>0</v>
      </c>
      <c r="Q67" s="57">
        <v>0</v>
      </c>
      <c r="R67" s="57">
        <v>0</v>
      </c>
      <c r="S67" s="60">
        <v>0</v>
      </c>
      <c r="T67" s="60">
        <v>0</v>
      </c>
      <c r="U67" s="10">
        <f t="shared" si="1"/>
        <v>113</v>
      </c>
      <c r="V67" s="16">
        <f t="shared" si="2"/>
        <v>0</v>
      </c>
      <c r="W67" s="22">
        <f t="shared" si="3"/>
        <v>0</v>
      </c>
      <c r="X67" s="10">
        <f t="shared" si="4"/>
        <v>26</v>
      </c>
      <c r="Y67" s="10">
        <f t="shared" si="5"/>
        <v>340</v>
      </c>
      <c r="Z67" s="12">
        <f t="shared" si="6"/>
        <v>0</v>
      </c>
      <c r="AA67" s="12">
        <f t="shared" si="7"/>
        <v>13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479</v>
      </c>
      <c r="AK67" s="28">
        <f t="shared" si="21"/>
        <v>6907</v>
      </c>
      <c r="AL67" s="27">
        <f t="shared" si="17"/>
        <v>0</v>
      </c>
      <c r="AM67" s="28">
        <f t="shared" si="24"/>
        <v>23141</v>
      </c>
      <c r="AN67" s="27">
        <f t="shared" si="25"/>
        <v>0</v>
      </c>
      <c r="AO67" s="28">
        <f t="shared" si="22"/>
        <v>0</v>
      </c>
    </row>
    <row r="68" spans="1:42" x14ac:dyDescent="0.3">
      <c r="A68" s="3">
        <v>45519</v>
      </c>
      <c r="B68" s="53">
        <v>4</v>
      </c>
      <c r="C68" s="53">
        <v>5</v>
      </c>
      <c r="D68" s="2">
        <v>110</v>
      </c>
      <c r="E68" s="2">
        <v>720</v>
      </c>
      <c r="F68" s="56">
        <v>675</v>
      </c>
      <c r="G68" s="54">
        <v>0</v>
      </c>
      <c r="H68" s="57">
        <v>0</v>
      </c>
      <c r="I68" s="56">
        <v>5</v>
      </c>
      <c r="J68" s="56">
        <f>53-5</f>
        <v>48</v>
      </c>
      <c r="K68" s="58">
        <v>0</v>
      </c>
      <c r="L68" s="58">
        <v>0</v>
      </c>
      <c r="M68" s="54">
        <v>0</v>
      </c>
      <c r="N68" s="54">
        <v>0</v>
      </c>
      <c r="O68" s="59">
        <v>0</v>
      </c>
      <c r="P68" s="59">
        <v>0</v>
      </c>
      <c r="Q68" s="57">
        <v>0</v>
      </c>
      <c r="R68" s="57">
        <v>0</v>
      </c>
      <c r="S68" s="60">
        <v>0</v>
      </c>
      <c r="T68" s="60">
        <v>0</v>
      </c>
      <c r="U68" s="10">
        <f t="shared" si="1"/>
        <v>844</v>
      </c>
      <c r="V68" s="16">
        <f t="shared" si="2"/>
        <v>0</v>
      </c>
      <c r="W68" s="22">
        <f t="shared" si="3"/>
        <v>0</v>
      </c>
      <c r="X68" s="10">
        <f t="shared" si="4"/>
        <v>33</v>
      </c>
      <c r="Y68" s="10">
        <f t="shared" si="5"/>
        <v>314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1191</v>
      </c>
      <c r="AK68" s="28">
        <f t="shared" si="21"/>
        <v>8098</v>
      </c>
      <c r="AL68" s="27">
        <f t="shared" si="17"/>
        <v>0</v>
      </c>
      <c r="AM68" s="28">
        <f t="shared" si="24"/>
        <v>23141</v>
      </c>
      <c r="AN68" s="27">
        <f t="shared" ref="AN68:AN74" si="26">W68+AF68+AG68</f>
        <v>0</v>
      </c>
      <c r="AO68" s="28">
        <f t="shared" si="22"/>
        <v>0</v>
      </c>
    </row>
    <row r="69" spans="1:42" x14ac:dyDescent="0.3">
      <c r="A69" s="3">
        <v>45520</v>
      </c>
      <c r="B69" s="53">
        <v>3</v>
      </c>
      <c r="C69" s="53">
        <v>8</v>
      </c>
      <c r="D69" s="2">
        <v>110</v>
      </c>
      <c r="E69" s="2">
        <v>720</v>
      </c>
      <c r="F69" s="56">
        <v>230</v>
      </c>
      <c r="G69" s="54">
        <v>0</v>
      </c>
      <c r="H69" s="57">
        <v>0</v>
      </c>
      <c r="I69" s="56">
        <f>7-1</f>
        <v>6</v>
      </c>
      <c r="J69" s="56">
        <f>22</f>
        <v>22</v>
      </c>
      <c r="K69" s="58">
        <v>0</v>
      </c>
      <c r="L69" s="58">
        <v>2</v>
      </c>
      <c r="M69" s="54">
        <v>-1</v>
      </c>
      <c r="N69" s="54">
        <v>0</v>
      </c>
      <c r="O69" s="59">
        <v>0</v>
      </c>
      <c r="P69" s="59">
        <v>0</v>
      </c>
      <c r="Q69" s="57">
        <v>0</v>
      </c>
      <c r="R69" s="57">
        <v>0</v>
      </c>
      <c r="S69" s="60">
        <v>0</v>
      </c>
      <c r="T69" s="60">
        <v>0</v>
      </c>
      <c r="U69" s="10">
        <f t="shared" ref="U69:U116" si="27">ROUND(IFERROR(($F69/$B69)*$C69,0),0)</f>
        <v>613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39</v>
      </c>
      <c r="Y69" s="10">
        <f t="shared" ref="Y69:Y116" si="31">ROUND(IFERROR(($J69/$D69)*$E69,),0)</f>
        <v>144</v>
      </c>
      <c r="Z69" s="12">
        <f t="shared" ref="Z69:Z116" si="32">ROUND(IFERROR(($K69/$D69)*$E69,),0)</f>
        <v>0</v>
      </c>
      <c r="AA69" s="12">
        <f t="shared" ref="AA69:AA116" si="33">ROUND(IFERROR(($L69/$D69)*$E69,),0)</f>
        <v>13</v>
      </c>
      <c r="AB69" s="16">
        <f t="shared" ref="AB69:AB116" si="34">ROUND(IFERROR(($M69/$D69)*$E69,),0)</f>
        <v>-7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796</v>
      </c>
      <c r="AK69" s="28">
        <f t="shared" si="21"/>
        <v>8894</v>
      </c>
      <c r="AL69" s="27">
        <f t="shared" ref="AL69:AL116" si="42">V69+AB69+AD69+AC69+AE69</f>
        <v>-7</v>
      </c>
      <c r="AM69" s="28">
        <f t="shared" si="24"/>
        <v>23134</v>
      </c>
      <c r="AN69" s="27">
        <f t="shared" si="26"/>
        <v>0</v>
      </c>
      <c r="AO69" s="28">
        <f t="shared" si="22"/>
        <v>0</v>
      </c>
    </row>
    <row r="70" spans="1:42" x14ac:dyDescent="0.3">
      <c r="A70" s="3">
        <v>45521</v>
      </c>
      <c r="B70" s="53">
        <v>2</v>
      </c>
      <c r="C70" s="53">
        <v>3</v>
      </c>
      <c r="D70" s="2">
        <v>110</v>
      </c>
      <c r="E70" s="2">
        <v>720</v>
      </c>
      <c r="F70" s="56">
        <v>140</v>
      </c>
      <c r="G70" s="54">
        <v>0</v>
      </c>
      <c r="H70" s="57">
        <v>0</v>
      </c>
      <c r="I70" s="56">
        <v>1</v>
      </c>
      <c r="J70" s="56">
        <f>23</f>
        <v>23</v>
      </c>
      <c r="K70" s="58">
        <v>0</v>
      </c>
      <c r="L70" s="58">
        <v>0</v>
      </c>
      <c r="M70" s="54">
        <v>2</v>
      </c>
      <c r="N70" s="54">
        <v>0</v>
      </c>
      <c r="O70" s="59">
        <v>0</v>
      </c>
      <c r="P70" s="59">
        <v>0</v>
      </c>
      <c r="Q70" s="57">
        <v>0</v>
      </c>
      <c r="R70" s="57">
        <v>0</v>
      </c>
      <c r="S70" s="60">
        <v>0</v>
      </c>
      <c r="T70" s="60">
        <v>0</v>
      </c>
      <c r="U70" s="10">
        <f t="shared" si="27"/>
        <v>210</v>
      </c>
      <c r="V70" s="16">
        <f t="shared" si="28"/>
        <v>0</v>
      </c>
      <c r="W70" s="22">
        <f t="shared" si="29"/>
        <v>0</v>
      </c>
      <c r="X70" s="10">
        <f t="shared" si="30"/>
        <v>7</v>
      </c>
      <c r="Y70" s="10">
        <f t="shared" si="31"/>
        <v>151</v>
      </c>
      <c r="Z70" s="12">
        <f t="shared" si="32"/>
        <v>0</v>
      </c>
      <c r="AA70" s="12">
        <f t="shared" si="33"/>
        <v>0</v>
      </c>
      <c r="AB70" s="16">
        <f t="shared" si="34"/>
        <v>13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368</v>
      </c>
      <c r="AK70" s="28">
        <f t="shared" si="21"/>
        <v>9262</v>
      </c>
      <c r="AL70" s="27">
        <f t="shared" si="42"/>
        <v>13</v>
      </c>
      <c r="AM70" s="28">
        <f t="shared" ref="AM70:AM116" si="43">AL70+AM69</f>
        <v>23147</v>
      </c>
      <c r="AN70" s="27">
        <f t="shared" si="26"/>
        <v>0</v>
      </c>
      <c r="AO70" s="28">
        <f t="shared" ref="AO70:AO116" si="44">AN70+AO69</f>
        <v>0</v>
      </c>
    </row>
    <row r="71" spans="1:42" x14ac:dyDescent="0.3">
      <c r="A71" s="3">
        <v>45522</v>
      </c>
      <c r="B71" s="53">
        <v>3</v>
      </c>
      <c r="C71" s="53">
        <v>4</v>
      </c>
      <c r="D71" s="2">
        <v>110</v>
      </c>
      <c r="E71" s="2">
        <v>720</v>
      </c>
      <c r="F71" s="56">
        <v>175</v>
      </c>
      <c r="G71" s="54">
        <v>0</v>
      </c>
      <c r="H71" s="57">
        <v>0</v>
      </c>
      <c r="I71" s="56">
        <v>1</v>
      </c>
      <c r="J71" s="56">
        <v>9</v>
      </c>
      <c r="K71" s="58">
        <v>0</v>
      </c>
      <c r="L71" s="58">
        <v>0</v>
      </c>
      <c r="M71" s="54">
        <v>1</v>
      </c>
      <c r="N71" s="54">
        <v>0</v>
      </c>
      <c r="O71" s="59">
        <v>0</v>
      </c>
      <c r="P71" s="59">
        <v>0</v>
      </c>
      <c r="Q71" s="57">
        <v>0</v>
      </c>
      <c r="R71" s="57">
        <v>0</v>
      </c>
      <c r="S71" s="60">
        <v>0</v>
      </c>
      <c r="T71" s="60">
        <v>0</v>
      </c>
      <c r="U71" s="10">
        <f t="shared" si="27"/>
        <v>233</v>
      </c>
      <c r="V71" s="16">
        <f t="shared" si="28"/>
        <v>0</v>
      </c>
      <c r="W71" s="22">
        <f t="shared" si="29"/>
        <v>0</v>
      </c>
      <c r="X71" s="10">
        <f t="shared" si="30"/>
        <v>7</v>
      </c>
      <c r="Y71" s="10">
        <f t="shared" si="31"/>
        <v>59</v>
      </c>
      <c r="Z71" s="12">
        <f t="shared" si="32"/>
        <v>0</v>
      </c>
      <c r="AA71" s="12">
        <f t="shared" si="33"/>
        <v>0</v>
      </c>
      <c r="AB71" s="16">
        <f t="shared" si="34"/>
        <v>7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299</v>
      </c>
      <c r="AK71" s="28">
        <f t="shared" si="21"/>
        <v>9561</v>
      </c>
      <c r="AL71" s="27">
        <f t="shared" si="42"/>
        <v>7</v>
      </c>
      <c r="AM71" s="28">
        <f t="shared" si="43"/>
        <v>23154</v>
      </c>
      <c r="AN71" s="27">
        <f t="shared" si="26"/>
        <v>0</v>
      </c>
      <c r="AO71" s="28">
        <f t="shared" si="44"/>
        <v>0</v>
      </c>
    </row>
    <row r="72" spans="1:42" x14ac:dyDescent="0.3">
      <c r="A72" s="3">
        <v>45523</v>
      </c>
      <c r="B72" s="53">
        <v>3</v>
      </c>
      <c r="C72" s="53">
        <v>7</v>
      </c>
      <c r="D72" s="2">
        <v>110</v>
      </c>
      <c r="E72" s="2">
        <v>720</v>
      </c>
      <c r="F72" s="56">
        <v>200</v>
      </c>
      <c r="G72" s="54">
        <v>0</v>
      </c>
      <c r="H72" s="57">
        <v>0</v>
      </c>
      <c r="I72" s="56">
        <v>2</v>
      </c>
      <c r="J72" s="56">
        <f>101-43</f>
        <v>58</v>
      </c>
      <c r="K72" s="58">
        <v>0</v>
      </c>
      <c r="L72" s="58">
        <v>2</v>
      </c>
      <c r="M72" s="54">
        <v>0</v>
      </c>
      <c r="N72" s="54">
        <v>0</v>
      </c>
      <c r="O72" s="59">
        <v>0</v>
      </c>
      <c r="P72" s="59">
        <v>0</v>
      </c>
      <c r="Q72" s="57">
        <v>0</v>
      </c>
      <c r="R72" s="57">
        <v>0</v>
      </c>
      <c r="S72" s="60">
        <v>0</v>
      </c>
      <c r="T72" s="60">
        <v>0</v>
      </c>
      <c r="U72" s="10">
        <f t="shared" si="27"/>
        <v>467</v>
      </c>
      <c r="V72" s="16">
        <f t="shared" si="28"/>
        <v>0</v>
      </c>
      <c r="W72" s="22">
        <f t="shared" si="29"/>
        <v>0</v>
      </c>
      <c r="X72" s="10">
        <f t="shared" si="30"/>
        <v>13</v>
      </c>
      <c r="Y72" s="10">
        <f t="shared" si="31"/>
        <v>380</v>
      </c>
      <c r="Z72" s="12">
        <f t="shared" si="32"/>
        <v>0</v>
      </c>
      <c r="AA72" s="12">
        <f t="shared" si="33"/>
        <v>13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860</v>
      </c>
      <c r="AK72" s="28">
        <f t="shared" si="21"/>
        <v>10421</v>
      </c>
      <c r="AL72" s="27">
        <f t="shared" si="42"/>
        <v>0</v>
      </c>
      <c r="AM72" s="28">
        <f t="shared" si="43"/>
        <v>23154</v>
      </c>
      <c r="AN72" s="27">
        <f t="shared" si="26"/>
        <v>0</v>
      </c>
      <c r="AO72" s="28">
        <f t="shared" si="44"/>
        <v>0</v>
      </c>
    </row>
    <row r="73" spans="1:42" x14ac:dyDescent="0.3">
      <c r="A73" s="3">
        <v>45524</v>
      </c>
      <c r="B73" s="53">
        <v>1</v>
      </c>
      <c r="C73" s="53">
        <v>5</v>
      </c>
      <c r="D73" s="2">
        <v>110</v>
      </c>
      <c r="E73" s="2">
        <v>720</v>
      </c>
      <c r="F73" s="56">
        <v>40</v>
      </c>
      <c r="G73" s="54">
        <v>0</v>
      </c>
      <c r="H73" s="57">
        <v>0</v>
      </c>
      <c r="I73" s="56">
        <v>2</v>
      </c>
      <c r="J73" s="56">
        <f>82-61</f>
        <v>21</v>
      </c>
      <c r="K73" s="58">
        <v>0</v>
      </c>
      <c r="L73" s="58">
        <f>6-3</f>
        <v>3</v>
      </c>
      <c r="M73" s="54">
        <v>1</v>
      </c>
      <c r="N73" s="54">
        <v>0</v>
      </c>
      <c r="O73" s="59">
        <v>0</v>
      </c>
      <c r="P73" s="59">
        <v>0</v>
      </c>
      <c r="Q73" s="57">
        <v>0</v>
      </c>
      <c r="R73" s="57">
        <v>0</v>
      </c>
      <c r="S73" s="60">
        <v>0</v>
      </c>
      <c r="T73" s="60">
        <v>0</v>
      </c>
      <c r="U73" s="10">
        <f t="shared" si="27"/>
        <v>200</v>
      </c>
      <c r="V73" s="16">
        <f t="shared" si="28"/>
        <v>0</v>
      </c>
      <c r="W73" s="22">
        <f t="shared" si="29"/>
        <v>0</v>
      </c>
      <c r="X73" s="10">
        <f t="shared" si="30"/>
        <v>13</v>
      </c>
      <c r="Y73" s="10">
        <f t="shared" si="31"/>
        <v>137</v>
      </c>
      <c r="Z73" s="12">
        <f t="shared" si="32"/>
        <v>0</v>
      </c>
      <c r="AA73" s="12">
        <f t="shared" si="33"/>
        <v>20</v>
      </c>
      <c r="AB73" s="16">
        <f t="shared" si="34"/>
        <v>7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350</v>
      </c>
      <c r="AK73" s="28">
        <f t="shared" ref="AK73:AK116" si="45">AJ73+AK72</f>
        <v>10771</v>
      </c>
      <c r="AL73" s="27">
        <f t="shared" si="42"/>
        <v>7</v>
      </c>
      <c r="AM73" s="28">
        <f t="shared" si="43"/>
        <v>23161</v>
      </c>
      <c r="AN73" s="27">
        <f t="shared" si="26"/>
        <v>0</v>
      </c>
      <c r="AO73" s="28">
        <f t="shared" si="44"/>
        <v>0</v>
      </c>
    </row>
    <row r="74" spans="1:42" x14ac:dyDescent="0.3">
      <c r="A74" s="3">
        <v>45525</v>
      </c>
      <c r="B74" s="53">
        <v>4</v>
      </c>
      <c r="C74" s="53">
        <v>6</v>
      </c>
      <c r="D74" s="2">
        <v>110</v>
      </c>
      <c r="E74" s="2">
        <v>720</v>
      </c>
      <c r="F74" s="56">
        <v>180</v>
      </c>
      <c r="G74" s="54">
        <v>0</v>
      </c>
      <c r="H74" s="57">
        <v>0</v>
      </c>
      <c r="I74" s="56">
        <v>0</v>
      </c>
      <c r="J74" s="56">
        <f>104-45</f>
        <v>59</v>
      </c>
      <c r="K74" s="58">
        <v>0</v>
      </c>
      <c r="L74" s="58">
        <v>1</v>
      </c>
      <c r="M74" s="54">
        <v>1</v>
      </c>
      <c r="N74" s="54">
        <v>0</v>
      </c>
      <c r="O74" s="59">
        <v>0</v>
      </c>
      <c r="P74" s="59">
        <v>0</v>
      </c>
      <c r="Q74" s="57">
        <v>0</v>
      </c>
      <c r="R74" s="57">
        <v>0</v>
      </c>
      <c r="S74" s="60">
        <v>0</v>
      </c>
      <c r="T74" s="60">
        <v>0</v>
      </c>
      <c r="U74" s="10">
        <f t="shared" si="27"/>
        <v>270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386</v>
      </c>
      <c r="Z74" s="12">
        <f t="shared" si="32"/>
        <v>0</v>
      </c>
      <c r="AA74" s="12">
        <f t="shared" si="33"/>
        <v>7</v>
      </c>
      <c r="AB74" s="16">
        <f t="shared" si="34"/>
        <v>7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656</v>
      </c>
      <c r="AK74" s="28">
        <f t="shared" si="45"/>
        <v>11427</v>
      </c>
      <c r="AL74" s="27">
        <f t="shared" si="42"/>
        <v>7</v>
      </c>
      <c r="AM74" s="28">
        <f t="shared" si="43"/>
        <v>23168</v>
      </c>
      <c r="AN74" s="27">
        <f t="shared" si="26"/>
        <v>0</v>
      </c>
      <c r="AO74" s="28">
        <f t="shared" si="44"/>
        <v>0</v>
      </c>
    </row>
    <row r="75" spans="1:42" x14ac:dyDescent="0.3">
      <c r="A75" s="3">
        <v>45526</v>
      </c>
      <c r="B75" s="53">
        <v>4</v>
      </c>
      <c r="C75" s="53">
        <v>6</v>
      </c>
      <c r="D75" s="2">
        <v>110</v>
      </c>
      <c r="E75" s="2">
        <v>720</v>
      </c>
      <c r="F75" s="56">
        <v>100</v>
      </c>
      <c r="G75" s="54">
        <v>0</v>
      </c>
      <c r="H75" s="57">
        <v>0</v>
      </c>
      <c r="I75" s="56">
        <v>2</v>
      </c>
      <c r="J75" s="56">
        <f>36-2</f>
        <v>34</v>
      </c>
      <c r="K75" s="58">
        <v>0</v>
      </c>
      <c r="L75" s="58">
        <v>1</v>
      </c>
      <c r="M75" s="54">
        <v>0</v>
      </c>
      <c r="N75" s="54">
        <v>0</v>
      </c>
      <c r="O75" s="59">
        <v>0</v>
      </c>
      <c r="P75" s="59">
        <v>0</v>
      </c>
      <c r="Q75" s="57">
        <v>0</v>
      </c>
      <c r="R75" s="57">
        <v>0</v>
      </c>
      <c r="S75" s="60">
        <v>0</v>
      </c>
      <c r="T75" s="60">
        <v>0</v>
      </c>
      <c r="U75" s="10">
        <f t="shared" si="27"/>
        <v>150</v>
      </c>
      <c r="V75" s="16">
        <f t="shared" si="28"/>
        <v>0</v>
      </c>
      <c r="W75" s="22">
        <f t="shared" si="29"/>
        <v>0</v>
      </c>
      <c r="X75" s="10">
        <f t="shared" si="30"/>
        <v>13</v>
      </c>
      <c r="Y75" s="10">
        <f t="shared" si="31"/>
        <v>223</v>
      </c>
      <c r="Z75" s="12">
        <f t="shared" si="32"/>
        <v>0</v>
      </c>
      <c r="AA75" s="12">
        <f t="shared" si="33"/>
        <v>7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386</v>
      </c>
      <c r="AK75" s="28">
        <f t="shared" si="45"/>
        <v>11813</v>
      </c>
      <c r="AL75" s="27">
        <f t="shared" si="42"/>
        <v>0</v>
      </c>
      <c r="AM75" s="28">
        <f t="shared" si="43"/>
        <v>23168</v>
      </c>
      <c r="AN75" s="27">
        <f t="shared" ref="AN75:AN116" si="47">W75+AF75+AG75</f>
        <v>0</v>
      </c>
      <c r="AO75" s="28">
        <f t="shared" si="44"/>
        <v>0</v>
      </c>
    </row>
    <row r="76" spans="1:42" x14ac:dyDescent="0.3">
      <c r="A76" s="3">
        <v>45527</v>
      </c>
      <c r="B76" s="53">
        <v>1</v>
      </c>
      <c r="C76" s="53">
        <v>5</v>
      </c>
      <c r="D76" s="2">
        <v>110</v>
      </c>
      <c r="E76" s="2">
        <v>720</v>
      </c>
      <c r="F76" s="56">
        <v>0</v>
      </c>
      <c r="G76" s="54">
        <v>0</v>
      </c>
      <c r="H76" s="57">
        <v>0</v>
      </c>
      <c r="I76" s="56">
        <v>2</v>
      </c>
      <c r="J76" s="56">
        <f>21</f>
        <v>21</v>
      </c>
      <c r="K76" s="58">
        <v>0</v>
      </c>
      <c r="L76" s="58">
        <v>0</v>
      </c>
      <c r="M76" s="54">
        <v>0</v>
      </c>
      <c r="N76" s="54">
        <v>0</v>
      </c>
      <c r="O76" s="59">
        <v>0</v>
      </c>
      <c r="P76" s="59">
        <v>0</v>
      </c>
      <c r="Q76" s="57">
        <v>0</v>
      </c>
      <c r="R76" s="57">
        <v>0</v>
      </c>
      <c r="S76" s="60">
        <v>0</v>
      </c>
      <c r="T76" s="60">
        <v>0</v>
      </c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13</v>
      </c>
      <c r="Y76" s="10">
        <f t="shared" si="31"/>
        <v>137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150</v>
      </c>
      <c r="AK76" s="28">
        <f t="shared" si="45"/>
        <v>11963</v>
      </c>
      <c r="AL76" s="27">
        <f t="shared" si="42"/>
        <v>0</v>
      </c>
      <c r="AM76" s="28">
        <f t="shared" si="43"/>
        <v>23168</v>
      </c>
      <c r="AN76" s="27">
        <f t="shared" si="47"/>
        <v>0</v>
      </c>
      <c r="AO76" s="28">
        <f t="shared" si="44"/>
        <v>0</v>
      </c>
      <c r="AP76" s="2" t="s">
        <v>32</v>
      </c>
    </row>
    <row r="77" spans="1:42" x14ac:dyDescent="0.3">
      <c r="A77" s="3">
        <v>45528</v>
      </c>
      <c r="B77" s="53">
        <v>3</v>
      </c>
      <c r="C77" s="53">
        <v>9</v>
      </c>
      <c r="D77" s="2">
        <v>110</v>
      </c>
      <c r="E77" s="2">
        <v>720</v>
      </c>
      <c r="F77" s="70">
        <v>55</v>
      </c>
      <c r="G77" s="71">
        <v>0</v>
      </c>
      <c r="H77" s="72">
        <v>0</v>
      </c>
      <c r="I77" s="56">
        <v>5</v>
      </c>
      <c r="J77" s="56">
        <v>22</v>
      </c>
      <c r="K77" s="58">
        <v>0</v>
      </c>
      <c r="L77" s="58">
        <v>0</v>
      </c>
      <c r="M77" s="54">
        <v>0</v>
      </c>
      <c r="N77" s="54">
        <v>0</v>
      </c>
      <c r="O77" s="59">
        <v>0</v>
      </c>
      <c r="P77" s="59">
        <v>0</v>
      </c>
      <c r="Q77" s="57">
        <v>0</v>
      </c>
      <c r="R77" s="57">
        <v>0</v>
      </c>
      <c r="S77" s="60">
        <v>0</v>
      </c>
      <c r="T77" s="60">
        <v>0</v>
      </c>
      <c r="U77" s="10">
        <f t="shared" si="27"/>
        <v>165</v>
      </c>
      <c r="V77" s="16">
        <f t="shared" si="28"/>
        <v>0</v>
      </c>
      <c r="W77" s="22">
        <f t="shared" si="29"/>
        <v>0</v>
      </c>
      <c r="X77" s="10">
        <f t="shared" si="30"/>
        <v>33</v>
      </c>
      <c r="Y77" s="10">
        <f t="shared" si="31"/>
        <v>144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342</v>
      </c>
      <c r="AK77" s="28">
        <f t="shared" si="45"/>
        <v>12305</v>
      </c>
      <c r="AL77" s="27">
        <f t="shared" si="42"/>
        <v>0</v>
      </c>
      <c r="AM77" s="28">
        <f t="shared" si="43"/>
        <v>23168</v>
      </c>
      <c r="AN77" s="27">
        <f t="shared" si="47"/>
        <v>0</v>
      </c>
      <c r="AO77" s="28">
        <f t="shared" si="44"/>
        <v>0</v>
      </c>
    </row>
    <row r="78" spans="1:42" x14ac:dyDescent="0.3">
      <c r="A78" s="3">
        <v>45529</v>
      </c>
      <c r="B78" s="53">
        <v>5</v>
      </c>
      <c r="C78" s="53">
        <v>9</v>
      </c>
      <c r="D78" s="2">
        <v>110</v>
      </c>
      <c r="E78" s="2">
        <v>720</v>
      </c>
      <c r="F78" s="70">
        <v>25</v>
      </c>
      <c r="G78" s="71">
        <v>0</v>
      </c>
      <c r="H78" s="72">
        <v>0</v>
      </c>
      <c r="I78" s="70">
        <v>5</v>
      </c>
      <c r="J78" s="56">
        <v>83</v>
      </c>
      <c r="K78" s="58">
        <v>0</v>
      </c>
      <c r="L78" s="58">
        <v>15</v>
      </c>
      <c r="M78" s="54">
        <v>2</v>
      </c>
      <c r="N78" s="54">
        <v>0</v>
      </c>
      <c r="O78" s="59">
        <v>0</v>
      </c>
      <c r="P78" s="59">
        <v>0</v>
      </c>
      <c r="Q78" s="57">
        <v>0</v>
      </c>
      <c r="R78" s="57">
        <v>0</v>
      </c>
      <c r="S78" s="60">
        <v>0</v>
      </c>
      <c r="T78" s="60">
        <v>0</v>
      </c>
      <c r="U78" s="10">
        <f t="shared" si="27"/>
        <v>45</v>
      </c>
      <c r="V78" s="16">
        <f t="shared" si="28"/>
        <v>0</v>
      </c>
      <c r="W78" s="22">
        <f t="shared" si="29"/>
        <v>0</v>
      </c>
      <c r="X78" s="10">
        <f t="shared" si="30"/>
        <v>33</v>
      </c>
      <c r="Y78" s="10">
        <f t="shared" si="31"/>
        <v>543</v>
      </c>
      <c r="Z78" s="12">
        <f t="shared" si="32"/>
        <v>0</v>
      </c>
      <c r="AA78" s="12">
        <f t="shared" si="33"/>
        <v>98</v>
      </c>
      <c r="AB78" s="16">
        <f t="shared" si="34"/>
        <v>13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621</v>
      </c>
      <c r="AK78" s="28">
        <f t="shared" si="45"/>
        <v>12926</v>
      </c>
      <c r="AL78" s="27">
        <f t="shared" si="42"/>
        <v>13</v>
      </c>
      <c r="AM78" s="28">
        <f t="shared" si="43"/>
        <v>23181</v>
      </c>
      <c r="AN78" s="27">
        <f t="shared" si="47"/>
        <v>0</v>
      </c>
      <c r="AO78" s="28">
        <f t="shared" si="44"/>
        <v>0</v>
      </c>
    </row>
    <row r="79" spans="1:42" x14ac:dyDescent="0.3">
      <c r="A79" s="3">
        <v>45530</v>
      </c>
      <c r="B79" s="53">
        <v>4</v>
      </c>
      <c r="C79" s="53">
        <v>8</v>
      </c>
      <c r="D79" s="2">
        <v>110</v>
      </c>
      <c r="E79" s="2">
        <v>720</v>
      </c>
      <c r="F79" s="70">
        <v>18</v>
      </c>
      <c r="G79" s="71">
        <v>0</v>
      </c>
      <c r="H79" s="72">
        <v>0</v>
      </c>
      <c r="I79" s="70">
        <v>2</v>
      </c>
      <c r="J79" s="56">
        <v>43</v>
      </c>
      <c r="K79" s="58">
        <v>1</v>
      </c>
      <c r="L79" s="58">
        <v>7</v>
      </c>
      <c r="M79" s="54">
        <v>0</v>
      </c>
      <c r="N79" s="54">
        <v>0</v>
      </c>
      <c r="O79" s="59">
        <v>0</v>
      </c>
      <c r="P79" s="59">
        <v>0</v>
      </c>
      <c r="Q79" s="57">
        <v>0</v>
      </c>
      <c r="R79" s="57">
        <v>0</v>
      </c>
      <c r="S79" s="60">
        <v>0</v>
      </c>
      <c r="T79" s="60">
        <v>0</v>
      </c>
      <c r="U79" s="10">
        <f t="shared" si="27"/>
        <v>36</v>
      </c>
      <c r="V79" s="16">
        <f t="shared" si="28"/>
        <v>0</v>
      </c>
      <c r="W79" s="22">
        <f t="shared" si="29"/>
        <v>0</v>
      </c>
      <c r="X79" s="10">
        <f t="shared" si="30"/>
        <v>13</v>
      </c>
      <c r="Y79" s="10">
        <f t="shared" si="31"/>
        <v>281</v>
      </c>
      <c r="Z79" s="12">
        <f t="shared" si="32"/>
        <v>7</v>
      </c>
      <c r="AA79" s="12">
        <f t="shared" si="33"/>
        <v>46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330</v>
      </c>
      <c r="AK79" s="28">
        <f t="shared" si="45"/>
        <v>13256</v>
      </c>
      <c r="AL79" s="27">
        <f t="shared" si="42"/>
        <v>0</v>
      </c>
      <c r="AM79" s="28">
        <f t="shared" si="43"/>
        <v>23181</v>
      </c>
      <c r="AN79" s="27">
        <f t="shared" si="47"/>
        <v>0</v>
      </c>
      <c r="AO79" s="28">
        <f t="shared" si="44"/>
        <v>0</v>
      </c>
    </row>
    <row r="80" spans="1:42" x14ac:dyDescent="0.3">
      <c r="A80" s="3">
        <v>45531</v>
      </c>
      <c r="B80" s="53">
        <v>3</v>
      </c>
      <c r="C80" s="53">
        <v>4</v>
      </c>
      <c r="D80" s="2">
        <v>110</v>
      </c>
      <c r="E80" s="2">
        <v>720</v>
      </c>
      <c r="F80" s="70">
        <v>80</v>
      </c>
      <c r="G80" s="71">
        <v>0</v>
      </c>
      <c r="H80" s="72">
        <v>0</v>
      </c>
      <c r="I80" s="70">
        <v>2</v>
      </c>
      <c r="J80" s="56">
        <v>80</v>
      </c>
      <c r="K80" s="58">
        <v>1</v>
      </c>
      <c r="L80" s="58">
        <v>4</v>
      </c>
      <c r="M80" s="54">
        <v>0</v>
      </c>
      <c r="N80" s="54">
        <v>0</v>
      </c>
      <c r="O80" s="59">
        <v>0</v>
      </c>
      <c r="P80" s="59">
        <v>0</v>
      </c>
      <c r="Q80" s="57">
        <v>0</v>
      </c>
      <c r="R80" s="57">
        <v>0</v>
      </c>
      <c r="S80" s="60">
        <v>0</v>
      </c>
      <c r="T80" s="60">
        <v>0</v>
      </c>
      <c r="U80" s="10">
        <f t="shared" si="27"/>
        <v>107</v>
      </c>
      <c r="V80" s="16">
        <f t="shared" si="28"/>
        <v>0</v>
      </c>
      <c r="W80" s="22">
        <f t="shared" si="29"/>
        <v>0</v>
      </c>
      <c r="X80" s="10">
        <f t="shared" si="30"/>
        <v>13</v>
      </c>
      <c r="Y80" s="10">
        <f t="shared" si="31"/>
        <v>524</v>
      </c>
      <c r="Z80" s="12">
        <f t="shared" si="32"/>
        <v>7</v>
      </c>
      <c r="AA80" s="12">
        <f t="shared" si="33"/>
        <v>26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644</v>
      </c>
      <c r="AK80" s="28">
        <f t="shared" si="45"/>
        <v>13900</v>
      </c>
      <c r="AL80" s="27">
        <f t="shared" si="42"/>
        <v>0</v>
      </c>
      <c r="AM80" s="28">
        <f t="shared" si="43"/>
        <v>23181</v>
      </c>
      <c r="AN80" s="27">
        <f t="shared" si="47"/>
        <v>0</v>
      </c>
      <c r="AO80" s="28">
        <f t="shared" si="44"/>
        <v>0</v>
      </c>
    </row>
    <row r="81" spans="1:41" x14ac:dyDescent="0.3">
      <c r="A81" s="3">
        <v>45532</v>
      </c>
      <c r="B81" s="53">
        <v>3</v>
      </c>
      <c r="C81" s="53">
        <v>6</v>
      </c>
      <c r="D81" s="2">
        <v>110</v>
      </c>
      <c r="E81" s="2">
        <v>720</v>
      </c>
      <c r="F81" s="70">
        <v>120</v>
      </c>
      <c r="G81" s="71">
        <v>0</v>
      </c>
      <c r="H81" s="72">
        <v>10</v>
      </c>
      <c r="I81" s="70">
        <v>5</v>
      </c>
      <c r="J81" s="56">
        <v>50</v>
      </c>
      <c r="K81" s="58">
        <v>1</v>
      </c>
      <c r="L81" s="58">
        <v>9</v>
      </c>
      <c r="M81" s="54">
        <v>0</v>
      </c>
      <c r="N81" s="54">
        <v>0</v>
      </c>
      <c r="O81" s="59">
        <v>0</v>
      </c>
      <c r="P81" s="59">
        <v>0</v>
      </c>
      <c r="Q81" s="57">
        <v>0</v>
      </c>
      <c r="R81" s="57">
        <v>0</v>
      </c>
      <c r="S81" s="60">
        <v>0</v>
      </c>
      <c r="T81" s="60">
        <v>0</v>
      </c>
      <c r="U81" s="10">
        <f t="shared" si="27"/>
        <v>240</v>
      </c>
      <c r="V81" s="16">
        <f t="shared" si="28"/>
        <v>0</v>
      </c>
      <c r="W81" s="22">
        <f t="shared" si="29"/>
        <v>20</v>
      </c>
      <c r="X81" s="10">
        <f t="shared" si="30"/>
        <v>33</v>
      </c>
      <c r="Y81" s="10">
        <f t="shared" si="31"/>
        <v>327</v>
      </c>
      <c r="Z81" s="12">
        <f t="shared" si="32"/>
        <v>7</v>
      </c>
      <c r="AA81" s="12">
        <f t="shared" si="33"/>
        <v>59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600</v>
      </c>
      <c r="AK81" s="28">
        <f t="shared" si="45"/>
        <v>14500</v>
      </c>
      <c r="AL81" s="27">
        <f t="shared" si="42"/>
        <v>0</v>
      </c>
      <c r="AM81" s="28">
        <f t="shared" si="43"/>
        <v>23181</v>
      </c>
      <c r="AN81" s="27">
        <f t="shared" si="47"/>
        <v>20</v>
      </c>
      <c r="AO81" s="28">
        <f t="shared" si="44"/>
        <v>20</v>
      </c>
    </row>
    <row r="82" spans="1:41" x14ac:dyDescent="0.3">
      <c r="A82" s="3">
        <v>45533</v>
      </c>
      <c r="B82" s="53">
        <v>4</v>
      </c>
      <c r="C82" s="53">
        <v>8</v>
      </c>
      <c r="D82" s="2">
        <v>110</v>
      </c>
      <c r="E82" s="2">
        <v>720</v>
      </c>
      <c r="F82" s="70">
        <v>122</v>
      </c>
      <c r="G82" s="71">
        <v>0</v>
      </c>
      <c r="H82" s="72">
        <v>30</v>
      </c>
      <c r="I82" s="70">
        <v>1</v>
      </c>
      <c r="J82" s="56">
        <v>67</v>
      </c>
      <c r="K82" s="58">
        <v>0</v>
      </c>
      <c r="L82" s="58">
        <v>6</v>
      </c>
      <c r="M82" s="54">
        <v>0</v>
      </c>
      <c r="N82" s="54">
        <v>0</v>
      </c>
      <c r="O82" s="59">
        <v>0</v>
      </c>
      <c r="P82" s="59">
        <v>0</v>
      </c>
      <c r="Q82" s="57">
        <v>0</v>
      </c>
      <c r="R82" s="57">
        <v>0</v>
      </c>
      <c r="S82" s="60">
        <v>0</v>
      </c>
      <c r="T82" s="60">
        <v>0</v>
      </c>
      <c r="U82" s="10">
        <f t="shared" si="27"/>
        <v>244</v>
      </c>
      <c r="V82" s="16">
        <f t="shared" si="28"/>
        <v>0</v>
      </c>
      <c r="W82" s="22">
        <f t="shared" si="29"/>
        <v>60</v>
      </c>
      <c r="X82" s="10">
        <f t="shared" si="30"/>
        <v>7</v>
      </c>
      <c r="Y82" s="10">
        <f t="shared" si="31"/>
        <v>439</v>
      </c>
      <c r="Z82" s="12">
        <f t="shared" si="32"/>
        <v>0</v>
      </c>
      <c r="AA82" s="12">
        <f t="shared" si="33"/>
        <v>39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690</v>
      </c>
      <c r="AK82" s="28">
        <f t="shared" si="45"/>
        <v>15190</v>
      </c>
      <c r="AL82" s="27">
        <f t="shared" si="42"/>
        <v>0</v>
      </c>
      <c r="AM82" s="28">
        <f t="shared" si="43"/>
        <v>23181</v>
      </c>
      <c r="AN82" s="27">
        <f t="shared" si="47"/>
        <v>60</v>
      </c>
      <c r="AO82" s="28">
        <f t="shared" si="44"/>
        <v>80</v>
      </c>
    </row>
    <row r="83" spans="1:41" x14ac:dyDescent="0.3">
      <c r="A83" s="3">
        <v>45534</v>
      </c>
      <c r="B83" s="69">
        <v>2</v>
      </c>
      <c r="C83" s="69">
        <v>6</v>
      </c>
      <c r="D83" s="50">
        <v>110</v>
      </c>
      <c r="E83" s="50">
        <v>720</v>
      </c>
      <c r="F83" s="62">
        <v>100</v>
      </c>
      <c r="G83" s="71">
        <v>0</v>
      </c>
      <c r="H83" s="63">
        <v>10</v>
      </c>
      <c r="I83" s="62">
        <v>1</v>
      </c>
      <c r="J83" s="62">
        <v>12</v>
      </c>
      <c r="K83" s="64">
        <v>0</v>
      </c>
      <c r="L83" s="64">
        <v>1</v>
      </c>
      <c r="M83" s="54">
        <v>0</v>
      </c>
      <c r="N83" s="54">
        <v>0</v>
      </c>
      <c r="O83" s="59">
        <v>0</v>
      </c>
      <c r="P83" s="59">
        <v>0</v>
      </c>
      <c r="Q83" s="57">
        <v>0</v>
      </c>
      <c r="R83" s="57">
        <v>0</v>
      </c>
      <c r="S83" s="60">
        <v>0</v>
      </c>
      <c r="T83" s="60">
        <v>0</v>
      </c>
      <c r="U83" s="10">
        <f t="shared" si="27"/>
        <v>300</v>
      </c>
      <c r="V83" s="16">
        <f t="shared" si="28"/>
        <v>0</v>
      </c>
      <c r="W83" s="22">
        <f t="shared" si="29"/>
        <v>30</v>
      </c>
      <c r="X83" s="10">
        <f t="shared" si="30"/>
        <v>7</v>
      </c>
      <c r="Y83" s="10">
        <f t="shared" si="31"/>
        <v>79</v>
      </c>
      <c r="Z83" s="12">
        <f t="shared" si="32"/>
        <v>0</v>
      </c>
      <c r="AA83" s="12">
        <f t="shared" si="33"/>
        <v>7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386</v>
      </c>
      <c r="AK83" s="28">
        <f t="shared" si="45"/>
        <v>15576</v>
      </c>
      <c r="AL83" s="27">
        <f t="shared" si="42"/>
        <v>0</v>
      </c>
      <c r="AM83" s="28">
        <f t="shared" si="43"/>
        <v>23181</v>
      </c>
      <c r="AN83" s="27">
        <f t="shared" si="47"/>
        <v>30</v>
      </c>
      <c r="AO83" s="28">
        <f t="shared" si="44"/>
        <v>110</v>
      </c>
    </row>
    <row r="84" spans="1:41" x14ac:dyDescent="0.3">
      <c r="A84" s="3">
        <v>45535</v>
      </c>
      <c r="B84" s="53">
        <v>2</v>
      </c>
      <c r="C84" s="53">
        <v>4</v>
      </c>
      <c r="D84" s="2">
        <v>110</v>
      </c>
      <c r="E84" s="2">
        <v>720</v>
      </c>
      <c r="F84" s="70">
        <v>90</v>
      </c>
      <c r="G84" s="71">
        <v>0</v>
      </c>
      <c r="H84" s="72">
        <v>0</v>
      </c>
      <c r="I84" s="70">
        <v>3</v>
      </c>
      <c r="J84" s="56">
        <v>18</v>
      </c>
      <c r="K84" s="58">
        <v>0</v>
      </c>
      <c r="L84" s="58">
        <v>0</v>
      </c>
      <c r="M84" s="54">
        <v>0</v>
      </c>
      <c r="N84" s="54">
        <v>0</v>
      </c>
      <c r="O84" s="59">
        <v>0</v>
      </c>
      <c r="P84" s="59">
        <v>0</v>
      </c>
      <c r="Q84" s="57">
        <v>0</v>
      </c>
      <c r="R84" s="57">
        <v>0</v>
      </c>
      <c r="S84" s="60">
        <v>0</v>
      </c>
      <c r="T84" s="60">
        <v>0</v>
      </c>
      <c r="U84" s="10">
        <f t="shared" si="27"/>
        <v>180</v>
      </c>
      <c r="V84" s="16">
        <f t="shared" si="28"/>
        <v>0</v>
      </c>
      <c r="W84" s="22">
        <f t="shared" si="29"/>
        <v>0</v>
      </c>
      <c r="X84" s="10">
        <f t="shared" si="30"/>
        <v>20</v>
      </c>
      <c r="Y84" s="10">
        <f t="shared" si="31"/>
        <v>118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318</v>
      </c>
      <c r="AK84" s="28">
        <f t="shared" si="45"/>
        <v>15894</v>
      </c>
      <c r="AL84" s="27">
        <f t="shared" si="42"/>
        <v>0</v>
      </c>
      <c r="AM84" s="28">
        <f t="shared" si="43"/>
        <v>23181</v>
      </c>
      <c r="AN84" s="27">
        <f t="shared" si="47"/>
        <v>0</v>
      </c>
      <c r="AO84" s="28">
        <f t="shared" si="44"/>
        <v>110</v>
      </c>
    </row>
    <row r="85" spans="1:41" x14ac:dyDescent="0.3">
      <c r="A85" s="3">
        <v>45536</v>
      </c>
      <c r="B85" s="53">
        <v>3</v>
      </c>
      <c r="C85" s="53">
        <v>5</v>
      </c>
      <c r="D85" s="2">
        <v>110</v>
      </c>
      <c r="E85" s="2">
        <v>720</v>
      </c>
      <c r="F85" s="70">
        <v>95</v>
      </c>
      <c r="G85" s="71">
        <v>0</v>
      </c>
      <c r="H85" s="72">
        <v>30</v>
      </c>
      <c r="I85" s="70">
        <v>1</v>
      </c>
      <c r="J85" s="56">
        <v>3</v>
      </c>
      <c r="K85" s="58">
        <v>0</v>
      </c>
      <c r="L85" s="58">
        <v>0</v>
      </c>
      <c r="M85" s="54">
        <v>0</v>
      </c>
      <c r="N85" s="54">
        <v>0</v>
      </c>
      <c r="O85" s="59">
        <v>0</v>
      </c>
      <c r="P85" s="59">
        <v>0</v>
      </c>
      <c r="Q85" s="57">
        <v>3</v>
      </c>
      <c r="R85" s="57">
        <v>11</v>
      </c>
      <c r="S85" s="60">
        <v>0</v>
      </c>
      <c r="T85" s="60">
        <v>0</v>
      </c>
      <c r="U85" s="10">
        <f t="shared" si="27"/>
        <v>158</v>
      </c>
      <c r="V85" s="16">
        <f t="shared" si="28"/>
        <v>0</v>
      </c>
      <c r="W85" s="22">
        <f t="shared" si="29"/>
        <v>50</v>
      </c>
      <c r="X85" s="10">
        <f t="shared" si="30"/>
        <v>7</v>
      </c>
      <c r="Y85" s="10">
        <f t="shared" si="31"/>
        <v>20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20</v>
      </c>
      <c r="AG85" s="22">
        <f t="shared" si="39"/>
        <v>72</v>
      </c>
      <c r="AH85" s="24">
        <f t="shared" si="40"/>
        <v>0</v>
      </c>
      <c r="AI85" s="24">
        <f t="shared" si="41"/>
        <v>0</v>
      </c>
      <c r="AJ85" s="27">
        <f t="shared" si="46"/>
        <v>185</v>
      </c>
      <c r="AK85" s="28">
        <f t="shared" si="45"/>
        <v>16079</v>
      </c>
      <c r="AL85" s="27">
        <f t="shared" si="42"/>
        <v>0</v>
      </c>
      <c r="AM85" s="28">
        <f t="shared" si="43"/>
        <v>23181</v>
      </c>
      <c r="AN85" s="27">
        <f t="shared" si="47"/>
        <v>142</v>
      </c>
      <c r="AO85" s="28">
        <f t="shared" si="44"/>
        <v>252</v>
      </c>
    </row>
    <row r="86" spans="1:41" x14ac:dyDescent="0.3">
      <c r="A86" s="3">
        <v>45537</v>
      </c>
      <c r="B86" s="53">
        <v>3</v>
      </c>
      <c r="C86" s="53">
        <v>6</v>
      </c>
      <c r="D86" s="2">
        <v>110</v>
      </c>
      <c r="E86" s="2">
        <v>720</v>
      </c>
      <c r="F86" s="70">
        <v>60</v>
      </c>
      <c r="G86" s="71">
        <v>0</v>
      </c>
      <c r="H86" s="72">
        <v>105</v>
      </c>
      <c r="I86" s="70">
        <v>0</v>
      </c>
      <c r="J86" s="56">
        <v>37</v>
      </c>
      <c r="K86" s="58">
        <v>0</v>
      </c>
      <c r="L86" s="58">
        <v>0</v>
      </c>
      <c r="M86" s="54">
        <v>0</v>
      </c>
      <c r="N86" s="54">
        <v>0</v>
      </c>
      <c r="O86" s="59">
        <v>0</v>
      </c>
      <c r="P86" s="59">
        <v>0</v>
      </c>
      <c r="Q86" s="57">
        <v>10</v>
      </c>
      <c r="R86" s="57">
        <v>49</v>
      </c>
      <c r="S86" s="60">
        <v>0</v>
      </c>
      <c r="T86" s="60">
        <v>0</v>
      </c>
      <c r="U86" s="10">
        <f t="shared" si="27"/>
        <v>120</v>
      </c>
      <c r="V86" s="16">
        <f t="shared" si="28"/>
        <v>0</v>
      </c>
      <c r="W86" s="22">
        <f t="shared" si="29"/>
        <v>210</v>
      </c>
      <c r="X86" s="10">
        <f t="shared" si="30"/>
        <v>0</v>
      </c>
      <c r="Y86" s="10">
        <f t="shared" si="31"/>
        <v>242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65</v>
      </c>
      <c r="AG86" s="22">
        <f t="shared" si="39"/>
        <v>321</v>
      </c>
      <c r="AH86" s="24">
        <f t="shared" si="40"/>
        <v>0</v>
      </c>
      <c r="AI86" s="24">
        <f t="shared" si="41"/>
        <v>0</v>
      </c>
      <c r="AJ86" s="27">
        <f t="shared" si="46"/>
        <v>362</v>
      </c>
      <c r="AK86" s="28">
        <f t="shared" si="45"/>
        <v>16441</v>
      </c>
      <c r="AL86" s="27">
        <f t="shared" si="42"/>
        <v>0</v>
      </c>
      <c r="AM86" s="28">
        <f t="shared" si="43"/>
        <v>23181</v>
      </c>
      <c r="AN86" s="27">
        <f t="shared" si="47"/>
        <v>596</v>
      </c>
      <c r="AO86" s="28">
        <f t="shared" si="44"/>
        <v>848</v>
      </c>
    </row>
    <row r="87" spans="1:41" x14ac:dyDescent="0.3">
      <c r="A87" s="3">
        <v>45538</v>
      </c>
      <c r="B87" s="53">
        <v>3</v>
      </c>
      <c r="C87" s="53">
        <v>6</v>
      </c>
      <c r="D87" s="2">
        <v>110</v>
      </c>
      <c r="E87" s="2">
        <v>720</v>
      </c>
      <c r="F87" s="70">
        <v>30</v>
      </c>
      <c r="G87" s="71">
        <v>0</v>
      </c>
      <c r="H87" s="72">
        <v>90</v>
      </c>
      <c r="I87" s="70">
        <v>0</v>
      </c>
      <c r="J87" s="56">
        <v>36</v>
      </c>
      <c r="K87" s="58">
        <v>0</v>
      </c>
      <c r="L87" s="58">
        <v>2</v>
      </c>
      <c r="M87" s="54">
        <v>0</v>
      </c>
      <c r="N87" s="54">
        <v>0</v>
      </c>
      <c r="O87" s="59">
        <v>0</v>
      </c>
      <c r="P87" s="59">
        <v>0</v>
      </c>
      <c r="Q87" s="57">
        <v>24</v>
      </c>
      <c r="R87" s="57">
        <v>75</v>
      </c>
      <c r="S87" s="60">
        <v>0</v>
      </c>
      <c r="T87" s="60">
        <v>0</v>
      </c>
      <c r="U87" s="10">
        <f t="shared" si="27"/>
        <v>60</v>
      </c>
      <c r="V87" s="16">
        <f t="shared" si="28"/>
        <v>0</v>
      </c>
      <c r="W87" s="22">
        <f t="shared" si="29"/>
        <v>180</v>
      </c>
      <c r="X87" s="10">
        <f t="shared" si="30"/>
        <v>0</v>
      </c>
      <c r="Y87" s="10">
        <f t="shared" si="31"/>
        <v>236</v>
      </c>
      <c r="Z87" s="12">
        <f t="shared" si="32"/>
        <v>0</v>
      </c>
      <c r="AA87" s="12">
        <f t="shared" si="33"/>
        <v>13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157</v>
      </c>
      <c r="AG87" s="22">
        <f t="shared" si="39"/>
        <v>491</v>
      </c>
      <c r="AH87" s="24">
        <f t="shared" si="40"/>
        <v>0</v>
      </c>
      <c r="AI87" s="24">
        <f t="shared" si="41"/>
        <v>0</v>
      </c>
      <c r="AJ87" s="27">
        <f t="shared" si="46"/>
        <v>296</v>
      </c>
      <c r="AK87" s="28">
        <f t="shared" si="45"/>
        <v>16737</v>
      </c>
      <c r="AL87" s="27">
        <f t="shared" si="42"/>
        <v>0</v>
      </c>
      <c r="AM87" s="28">
        <f t="shared" si="43"/>
        <v>23181</v>
      </c>
      <c r="AN87" s="27">
        <f t="shared" si="47"/>
        <v>828</v>
      </c>
      <c r="AO87" s="28">
        <f t="shared" si="44"/>
        <v>1676</v>
      </c>
    </row>
    <row r="88" spans="1:41" x14ac:dyDescent="0.3">
      <c r="A88" s="3">
        <v>45539</v>
      </c>
      <c r="B88" s="53">
        <v>3</v>
      </c>
      <c r="C88" s="53">
        <v>7</v>
      </c>
      <c r="D88" s="2">
        <v>110</v>
      </c>
      <c r="E88" s="2">
        <v>720</v>
      </c>
      <c r="F88" s="70">
        <v>55</v>
      </c>
      <c r="G88" s="71">
        <v>0</v>
      </c>
      <c r="H88" s="72">
        <v>175</v>
      </c>
      <c r="I88" s="70">
        <v>1</v>
      </c>
      <c r="J88" s="56">
        <v>32</v>
      </c>
      <c r="K88" s="58">
        <v>0</v>
      </c>
      <c r="L88" s="58">
        <v>0</v>
      </c>
      <c r="M88" s="54">
        <v>0</v>
      </c>
      <c r="N88" s="54">
        <v>0</v>
      </c>
      <c r="O88" s="59">
        <v>0</v>
      </c>
      <c r="P88" s="59">
        <v>0</v>
      </c>
      <c r="Q88" s="57">
        <v>29</v>
      </c>
      <c r="R88" s="57">
        <v>106</v>
      </c>
      <c r="S88" s="60">
        <v>0</v>
      </c>
      <c r="T88" s="60">
        <v>0</v>
      </c>
      <c r="U88" s="10">
        <f t="shared" si="27"/>
        <v>128</v>
      </c>
      <c r="V88" s="16">
        <f t="shared" si="28"/>
        <v>0</v>
      </c>
      <c r="W88" s="22">
        <f t="shared" si="29"/>
        <v>408</v>
      </c>
      <c r="X88" s="10">
        <f t="shared" si="30"/>
        <v>7</v>
      </c>
      <c r="Y88" s="10">
        <f t="shared" si="31"/>
        <v>209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190</v>
      </c>
      <c r="AG88" s="22">
        <f t="shared" si="39"/>
        <v>694</v>
      </c>
      <c r="AH88" s="24">
        <f t="shared" si="40"/>
        <v>0</v>
      </c>
      <c r="AI88" s="24">
        <f t="shared" si="41"/>
        <v>0</v>
      </c>
      <c r="AJ88" s="27">
        <f t="shared" si="46"/>
        <v>344</v>
      </c>
      <c r="AK88" s="28">
        <f t="shared" si="45"/>
        <v>17081</v>
      </c>
      <c r="AL88" s="27">
        <f t="shared" si="42"/>
        <v>0</v>
      </c>
      <c r="AM88" s="28">
        <f t="shared" si="43"/>
        <v>23181</v>
      </c>
      <c r="AN88" s="27">
        <f t="shared" si="47"/>
        <v>1292</v>
      </c>
      <c r="AO88" s="28">
        <f t="shared" si="44"/>
        <v>2968</v>
      </c>
    </row>
    <row r="89" spans="1:41" x14ac:dyDescent="0.3">
      <c r="A89" s="3">
        <v>45540</v>
      </c>
      <c r="B89" s="53">
        <v>4</v>
      </c>
      <c r="C89" s="53">
        <v>8</v>
      </c>
      <c r="D89" s="2">
        <v>110</v>
      </c>
      <c r="E89" s="2">
        <v>720</v>
      </c>
      <c r="F89" s="70">
        <v>74</v>
      </c>
      <c r="G89" s="71">
        <v>0</v>
      </c>
      <c r="H89" s="72">
        <v>94</v>
      </c>
      <c r="I89" s="70">
        <v>0</v>
      </c>
      <c r="J89" s="56">
        <v>10</v>
      </c>
      <c r="K89" s="58">
        <v>0</v>
      </c>
      <c r="L89" s="58">
        <v>0</v>
      </c>
      <c r="M89" s="54">
        <v>0</v>
      </c>
      <c r="N89" s="54">
        <v>0</v>
      </c>
      <c r="O89" s="59">
        <v>0</v>
      </c>
      <c r="P89" s="59">
        <v>0</v>
      </c>
      <c r="Q89" s="57">
        <v>2</v>
      </c>
      <c r="R89" s="57">
        <v>18</v>
      </c>
      <c r="S89" s="60">
        <v>1</v>
      </c>
      <c r="T89" s="60">
        <v>1</v>
      </c>
      <c r="U89" s="10">
        <f t="shared" si="27"/>
        <v>148</v>
      </c>
      <c r="V89" s="16">
        <f t="shared" si="28"/>
        <v>0</v>
      </c>
      <c r="W89" s="22">
        <f t="shared" si="29"/>
        <v>188</v>
      </c>
      <c r="X89" s="10">
        <f t="shared" si="30"/>
        <v>0</v>
      </c>
      <c r="Y89" s="10">
        <f t="shared" si="31"/>
        <v>65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13</v>
      </c>
      <c r="AG89" s="22">
        <f t="shared" si="39"/>
        <v>118</v>
      </c>
      <c r="AH89" s="24">
        <f t="shared" si="40"/>
        <v>7</v>
      </c>
      <c r="AI89" s="24">
        <f t="shared" si="41"/>
        <v>7</v>
      </c>
      <c r="AJ89" s="27">
        <f t="shared" si="46"/>
        <v>213</v>
      </c>
      <c r="AK89" s="28">
        <f t="shared" si="45"/>
        <v>17294</v>
      </c>
      <c r="AL89" s="27">
        <f t="shared" si="42"/>
        <v>0</v>
      </c>
      <c r="AM89" s="28">
        <f t="shared" si="43"/>
        <v>23181</v>
      </c>
      <c r="AN89" s="27">
        <f t="shared" si="47"/>
        <v>319</v>
      </c>
      <c r="AO89" s="28">
        <f t="shared" si="44"/>
        <v>3287</v>
      </c>
    </row>
    <row r="90" spans="1:41" x14ac:dyDescent="0.3">
      <c r="A90" s="3">
        <v>45541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4"/>
      <c r="O90" s="59"/>
      <c r="P90" s="59"/>
      <c r="Q90" s="57"/>
      <c r="R90" s="57"/>
      <c r="S90" s="60"/>
      <c r="T90" s="60"/>
      <c r="U90" s="10">
        <f t="shared" si="27"/>
        <v>0</v>
      </c>
      <c r="V90" s="16">
        <f t="shared" si="28"/>
        <v>0</v>
      </c>
      <c r="W90" s="22">
        <f t="shared" si="29"/>
        <v>0</v>
      </c>
      <c r="X90" s="10">
        <f t="shared" si="30"/>
        <v>0</v>
      </c>
      <c r="Y90" s="10">
        <f t="shared" si="31"/>
        <v>0</v>
      </c>
      <c r="Z90" s="12">
        <f t="shared" si="32"/>
        <v>0</v>
      </c>
      <c r="AA90" s="12">
        <f t="shared" si="33"/>
        <v>0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0</v>
      </c>
      <c r="AG90" s="22">
        <f t="shared" si="39"/>
        <v>0</v>
      </c>
      <c r="AH90" s="24">
        <f t="shared" si="40"/>
        <v>0</v>
      </c>
      <c r="AI90" s="24">
        <f t="shared" si="41"/>
        <v>0</v>
      </c>
      <c r="AJ90" s="27">
        <f t="shared" si="46"/>
        <v>0</v>
      </c>
      <c r="AK90" s="28">
        <f t="shared" si="45"/>
        <v>17294</v>
      </c>
      <c r="AL90" s="27">
        <f t="shared" si="42"/>
        <v>0</v>
      </c>
      <c r="AM90" s="28">
        <f t="shared" si="43"/>
        <v>23181</v>
      </c>
      <c r="AN90" s="27">
        <f t="shared" si="47"/>
        <v>0</v>
      </c>
      <c r="AO90" s="28">
        <f t="shared" si="44"/>
        <v>3287</v>
      </c>
    </row>
    <row r="91" spans="1:41" x14ac:dyDescent="0.3">
      <c r="A91" s="3">
        <v>45542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4"/>
      <c r="O91" s="59"/>
      <c r="P91" s="59"/>
      <c r="Q91" s="57"/>
      <c r="R91" s="57"/>
      <c r="S91" s="60"/>
      <c r="T91" s="60"/>
      <c r="U91" s="10">
        <f t="shared" si="27"/>
        <v>0</v>
      </c>
      <c r="V91" s="16">
        <f t="shared" si="28"/>
        <v>0</v>
      </c>
      <c r="W91" s="22">
        <f t="shared" si="29"/>
        <v>0</v>
      </c>
      <c r="X91" s="10">
        <f t="shared" si="30"/>
        <v>0</v>
      </c>
      <c r="Y91" s="10">
        <f t="shared" si="31"/>
        <v>0</v>
      </c>
      <c r="Z91" s="12">
        <f t="shared" si="32"/>
        <v>0</v>
      </c>
      <c r="AA91" s="12">
        <f t="shared" si="33"/>
        <v>0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0</v>
      </c>
      <c r="AG91" s="22">
        <f t="shared" si="39"/>
        <v>0</v>
      </c>
      <c r="AH91" s="24">
        <f t="shared" si="40"/>
        <v>0</v>
      </c>
      <c r="AI91" s="24">
        <f t="shared" si="41"/>
        <v>0</v>
      </c>
      <c r="AJ91" s="27">
        <f t="shared" si="46"/>
        <v>0</v>
      </c>
      <c r="AK91" s="28">
        <f t="shared" si="45"/>
        <v>17294</v>
      </c>
      <c r="AL91" s="27">
        <f t="shared" si="42"/>
        <v>0</v>
      </c>
      <c r="AM91" s="28">
        <f t="shared" si="43"/>
        <v>23181</v>
      </c>
      <c r="AN91" s="27">
        <f t="shared" si="47"/>
        <v>0</v>
      </c>
      <c r="AO91" s="28">
        <f t="shared" si="44"/>
        <v>3287</v>
      </c>
    </row>
    <row r="92" spans="1:41" x14ac:dyDescent="0.3">
      <c r="A92" s="3">
        <v>45543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4"/>
      <c r="O92" s="59"/>
      <c r="P92" s="59"/>
      <c r="Q92" s="57"/>
      <c r="R92" s="57"/>
      <c r="S92" s="60"/>
      <c r="T92" s="60"/>
      <c r="U92" s="10">
        <f t="shared" si="27"/>
        <v>0</v>
      </c>
      <c r="V92" s="16">
        <f t="shared" si="28"/>
        <v>0</v>
      </c>
      <c r="W92" s="22">
        <f t="shared" si="29"/>
        <v>0</v>
      </c>
      <c r="X92" s="10">
        <f t="shared" si="30"/>
        <v>0</v>
      </c>
      <c r="Y92" s="10">
        <f t="shared" si="31"/>
        <v>0</v>
      </c>
      <c r="Z92" s="12">
        <f t="shared" si="32"/>
        <v>0</v>
      </c>
      <c r="AA92" s="12">
        <f t="shared" si="33"/>
        <v>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0</v>
      </c>
      <c r="AG92" s="22">
        <f t="shared" si="39"/>
        <v>0</v>
      </c>
      <c r="AH92" s="24">
        <f t="shared" si="40"/>
        <v>0</v>
      </c>
      <c r="AI92" s="24">
        <f t="shared" si="41"/>
        <v>0</v>
      </c>
      <c r="AJ92" s="27">
        <f t="shared" si="46"/>
        <v>0</v>
      </c>
      <c r="AK92" s="28">
        <f t="shared" si="45"/>
        <v>17294</v>
      </c>
      <c r="AL92" s="27">
        <f t="shared" si="42"/>
        <v>0</v>
      </c>
      <c r="AM92" s="28">
        <f t="shared" si="43"/>
        <v>23181</v>
      </c>
      <c r="AN92" s="27">
        <f t="shared" si="47"/>
        <v>0</v>
      </c>
      <c r="AO92" s="28">
        <f t="shared" si="44"/>
        <v>3287</v>
      </c>
    </row>
    <row r="93" spans="1:41" x14ac:dyDescent="0.3">
      <c r="A93" s="3">
        <v>45544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4"/>
      <c r="O93" s="59"/>
      <c r="P93" s="59"/>
      <c r="Q93" s="57"/>
      <c r="R93" s="57"/>
      <c r="S93" s="60"/>
      <c r="T93" s="60"/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0</v>
      </c>
      <c r="Y93" s="10">
        <f t="shared" si="31"/>
        <v>0</v>
      </c>
      <c r="Z93" s="12">
        <f t="shared" si="32"/>
        <v>0</v>
      </c>
      <c r="AA93" s="12">
        <f t="shared" si="33"/>
        <v>0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0</v>
      </c>
      <c r="AG93" s="22">
        <f t="shared" si="39"/>
        <v>0</v>
      </c>
      <c r="AH93" s="24">
        <f t="shared" si="40"/>
        <v>0</v>
      </c>
      <c r="AI93" s="24">
        <f t="shared" si="41"/>
        <v>0</v>
      </c>
      <c r="AJ93" s="27">
        <f t="shared" si="46"/>
        <v>0</v>
      </c>
      <c r="AK93" s="28">
        <f t="shared" si="45"/>
        <v>17294</v>
      </c>
      <c r="AL93" s="27">
        <f t="shared" si="42"/>
        <v>0</v>
      </c>
      <c r="AM93" s="28">
        <f t="shared" si="43"/>
        <v>23181</v>
      </c>
      <c r="AN93" s="27">
        <f t="shared" si="47"/>
        <v>0</v>
      </c>
      <c r="AO93" s="28">
        <f t="shared" si="44"/>
        <v>3287</v>
      </c>
    </row>
    <row r="94" spans="1:41" x14ac:dyDescent="0.3">
      <c r="A94" s="3">
        <v>45545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4"/>
      <c r="O94" s="59"/>
      <c r="P94" s="59"/>
      <c r="Q94" s="57"/>
      <c r="R94" s="57"/>
      <c r="S94" s="60"/>
      <c r="T94" s="60"/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0</v>
      </c>
      <c r="Y94" s="10">
        <f t="shared" si="31"/>
        <v>0</v>
      </c>
      <c r="Z94" s="12">
        <f t="shared" si="32"/>
        <v>0</v>
      </c>
      <c r="AA94" s="12">
        <f t="shared" si="33"/>
        <v>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0</v>
      </c>
      <c r="AG94" s="22">
        <f t="shared" si="39"/>
        <v>0</v>
      </c>
      <c r="AH94" s="24">
        <f t="shared" si="40"/>
        <v>0</v>
      </c>
      <c r="AI94" s="24">
        <f t="shared" si="41"/>
        <v>0</v>
      </c>
      <c r="AJ94" s="27">
        <f t="shared" si="46"/>
        <v>0</v>
      </c>
      <c r="AK94" s="28">
        <f t="shared" si="45"/>
        <v>17294</v>
      </c>
      <c r="AL94" s="27">
        <f t="shared" si="42"/>
        <v>0</v>
      </c>
      <c r="AM94" s="28">
        <f t="shared" si="43"/>
        <v>23181</v>
      </c>
      <c r="AN94" s="27">
        <f t="shared" si="47"/>
        <v>0</v>
      </c>
      <c r="AO94" s="28">
        <f t="shared" si="44"/>
        <v>3287</v>
      </c>
    </row>
    <row r="95" spans="1:41" x14ac:dyDescent="0.3">
      <c r="A95" s="3">
        <v>45546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4"/>
      <c r="O95" s="59"/>
      <c r="P95" s="59"/>
      <c r="Q95" s="57"/>
      <c r="R95" s="57"/>
      <c r="S95" s="60"/>
      <c r="T95" s="60"/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0</v>
      </c>
      <c r="Y95" s="10">
        <f t="shared" si="31"/>
        <v>0</v>
      </c>
      <c r="Z95" s="12">
        <f t="shared" si="32"/>
        <v>0</v>
      </c>
      <c r="AA95" s="12">
        <f t="shared" si="33"/>
        <v>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0</v>
      </c>
      <c r="AG95" s="22">
        <f t="shared" si="39"/>
        <v>0</v>
      </c>
      <c r="AH95" s="24">
        <f t="shared" si="40"/>
        <v>0</v>
      </c>
      <c r="AI95" s="24">
        <f t="shared" si="41"/>
        <v>0</v>
      </c>
      <c r="AJ95" s="27">
        <f t="shared" si="46"/>
        <v>0</v>
      </c>
      <c r="AK95" s="28">
        <f t="shared" si="45"/>
        <v>17294</v>
      </c>
      <c r="AL95" s="27">
        <f t="shared" si="42"/>
        <v>0</v>
      </c>
      <c r="AM95" s="28">
        <f t="shared" si="43"/>
        <v>23181</v>
      </c>
      <c r="AN95" s="27">
        <f t="shared" si="47"/>
        <v>0</v>
      </c>
      <c r="AO95" s="28">
        <f t="shared" si="44"/>
        <v>3287</v>
      </c>
    </row>
    <row r="96" spans="1:41" x14ac:dyDescent="0.3">
      <c r="A96" s="3">
        <v>45547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4"/>
      <c r="O96" s="59"/>
      <c r="P96" s="59"/>
      <c r="Q96" s="57"/>
      <c r="R96" s="57"/>
      <c r="S96" s="60"/>
      <c r="T96" s="60"/>
      <c r="U96" s="10">
        <f t="shared" si="27"/>
        <v>0</v>
      </c>
      <c r="V96" s="16">
        <f t="shared" si="28"/>
        <v>0</v>
      </c>
      <c r="W96" s="22">
        <f t="shared" si="29"/>
        <v>0</v>
      </c>
      <c r="X96" s="10">
        <f t="shared" si="30"/>
        <v>0</v>
      </c>
      <c r="Y96" s="10">
        <f t="shared" si="31"/>
        <v>0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0</v>
      </c>
      <c r="AG96" s="22">
        <f t="shared" si="39"/>
        <v>0</v>
      </c>
      <c r="AH96" s="24">
        <f t="shared" si="40"/>
        <v>0</v>
      </c>
      <c r="AI96" s="24">
        <f t="shared" si="41"/>
        <v>0</v>
      </c>
      <c r="AJ96" s="27">
        <f t="shared" si="46"/>
        <v>0</v>
      </c>
      <c r="AK96" s="28">
        <f t="shared" si="45"/>
        <v>17294</v>
      </c>
      <c r="AL96" s="27">
        <f t="shared" si="42"/>
        <v>0</v>
      </c>
      <c r="AM96" s="28">
        <f t="shared" si="43"/>
        <v>23181</v>
      </c>
      <c r="AN96" s="27">
        <f t="shared" si="47"/>
        <v>0</v>
      </c>
      <c r="AO96" s="28">
        <f t="shared" si="44"/>
        <v>3287</v>
      </c>
    </row>
    <row r="97" spans="1:41" x14ac:dyDescent="0.3">
      <c r="A97" s="3">
        <v>45548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17294</v>
      </c>
      <c r="AL97" s="27">
        <f t="shared" si="42"/>
        <v>0</v>
      </c>
      <c r="AM97" s="28">
        <f t="shared" si="43"/>
        <v>23181</v>
      </c>
      <c r="AN97" s="27">
        <f t="shared" si="47"/>
        <v>0</v>
      </c>
      <c r="AO97" s="28">
        <f t="shared" si="44"/>
        <v>3287</v>
      </c>
    </row>
    <row r="98" spans="1:41" x14ac:dyDescent="0.3">
      <c r="A98" s="3">
        <v>45549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17294</v>
      </c>
      <c r="AL98" s="27">
        <f t="shared" si="42"/>
        <v>0</v>
      </c>
      <c r="AM98" s="28">
        <f t="shared" si="43"/>
        <v>23181</v>
      </c>
      <c r="AN98" s="27">
        <f t="shared" si="47"/>
        <v>0</v>
      </c>
      <c r="AO98" s="28">
        <f t="shared" si="44"/>
        <v>3287</v>
      </c>
    </row>
    <row r="99" spans="1:41" x14ac:dyDescent="0.3">
      <c r="A99" s="3">
        <v>45550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17294</v>
      </c>
      <c r="AL99" s="27">
        <f t="shared" si="42"/>
        <v>0</v>
      </c>
      <c r="AM99" s="28">
        <f t="shared" si="43"/>
        <v>23181</v>
      </c>
      <c r="AN99" s="27">
        <f t="shared" si="47"/>
        <v>0</v>
      </c>
      <c r="AO99" s="28">
        <f t="shared" si="44"/>
        <v>3287</v>
      </c>
    </row>
    <row r="100" spans="1:41" x14ac:dyDescent="0.3">
      <c r="A100" s="3">
        <v>45551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17294</v>
      </c>
      <c r="AL100" s="27">
        <f t="shared" si="42"/>
        <v>0</v>
      </c>
      <c r="AM100" s="28">
        <f t="shared" si="43"/>
        <v>23181</v>
      </c>
      <c r="AN100" s="27">
        <f t="shared" si="47"/>
        <v>0</v>
      </c>
      <c r="AO100" s="28">
        <f t="shared" si="44"/>
        <v>3287</v>
      </c>
    </row>
    <row r="101" spans="1:41" x14ac:dyDescent="0.3">
      <c r="A101" s="3">
        <v>45552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17294</v>
      </c>
      <c r="AL101" s="27">
        <f t="shared" si="42"/>
        <v>0</v>
      </c>
      <c r="AM101" s="28">
        <f t="shared" si="43"/>
        <v>23181</v>
      </c>
      <c r="AN101" s="27">
        <f>W101+AF101+AG101</f>
        <v>0</v>
      </c>
      <c r="AO101" s="28">
        <f>AN101+AO100</f>
        <v>3287</v>
      </c>
    </row>
    <row r="102" spans="1:41" x14ac:dyDescent="0.3">
      <c r="A102" s="3">
        <v>45553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17294</v>
      </c>
      <c r="AL102" s="27">
        <f t="shared" si="42"/>
        <v>0</v>
      </c>
      <c r="AM102" s="28">
        <f t="shared" si="43"/>
        <v>23181</v>
      </c>
      <c r="AN102" s="27">
        <f t="shared" si="47"/>
        <v>0</v>
      </c>
      <c r="AO102" s="28">
        <f t="shared" si="44"/>
        <v>3287</v>
      </c>
    </row>
    <row r="103" spans="1:41" x14ac:dyDescent="0.3">
      <c r="A103" s="3">
        <v>45554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17294</v>
      </c>
      <c r="AL103" s="27">
        <f t="shared" si="42"/>
        <v>0</v>
      </c>
      <c r="AM103" s="28">
        <f t="shared" si="43"/>
        <v>23181</v>
      </c>
      <c r="AN103" s="27">
        <f t="shared" si="47"/>
        <v>0</v>
      </c>
      <c r="AO103" s="28">
        <f t="shared" si="44"/>
        <v>3287</v>
      </c>
    </row>
    <row r="104" spans="1:41" x14ac:dyDescent="0.3">
      <c r="A104" s="3">
        <v>45555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17294</v>
      </c>
      <c r="AL104" s="27">
        <f t="shared" si="42"/>
        <v>0</v>
      </c>
      <c r="AM104" s="28">
        <f t="shared" si="43"/>
        <v>23181</v>
      </c>
      <c r="AN104" s="27">
        <f t="shared" si="47"/>
        <v>0</v>
      </c>
      <c r="AO104" s="28">
        <f t="shared" si="44"/>
        <v>3287</v>
      </c>
    </row>
    <row r="105" spans="1:41" x14ac:dyDescent="0.3">
      <c r="A105" s="3">
        <v>45556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17294</v>
      </c>
      <c r="AL105" s="27">
        <f t="shared" si="42"/>
        <v>0</v>
      </c>
      <c r="AM105" s="28">
        <f t="shared" si="43"/>
        <v>23181</v>
      </c>
      <c r="AN105" s="27">
        <f t="shared" si="47"/>
        <v>0</v>
      </c>
      <c r="AO105" s="28">
        <f t="shared" si="44"/>
        <v>3287</v>
      </c>
    </row>
    <row r="106" spans="1:41" x14ac:dyDescent="0.3">
      <c r="A106" s="3">
        <v>45557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17294</v>
      </c>
      <c r="AL106" s="27">
        <f t="shared" si="42"/>
        <v>0</v>
      </c>
      <c r="AM106" s="28">
        <f t="shared" si="43"/>
        <v>23181</v>
      </c>
      <c r="AN106" s="27">
        <f t="shared" si="47"/>
        <v>0</v>
      </c>
      <c r="AO106" s="28">
        <f t="shared" si="44"/>
        <v>3287</v>
      </c>
    </row>
    <row r="107" spans="1:41" x14ac:dyDescent="0.3">
      <c r="A107" s="3">
        <v>45558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17294</v>
      </c>
      <c r="AL107" s="27">
        <f t="shared" si="42"/>
        <v>0</v>
      </c>
      <c r="AM107" s="28">
        <f t="shared" si="43"/>
        <v>23181</v>
      </c>
      <c r="AN107" s="27">
        <f t="shared" si="47"/>
        <v>0</v>
      </c>
      <c r="AO107" s="28">
        <f t="shared" si="44"/>
        <v>3287</v>
      </c>
    </row>
    <row r="108" spans="1:41" x14ac:dyDescent="0.3">
      <c r="A108" s="3">
        <v>45559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17294</v>
      </c>
      <c r="AL108" s="27">
        <f t="shared" si="42"/>
        <v>0</v>
      </c>
      <c r="AM108" s="28">
        <f t="shared" si="43"/>
        <v>23181</v>
      </c>
      <c r="AN108" s="27">
        <f t="shared" si="47"/>
        <v>0</v>
      </c>
      <c r="AO108" s="28">
        <f t="shared" si="44"/>
        <v>3287</v>
      </c>
    </row>
    <row r="109" spans="1:41" x14ac:dyDescent="0.3">
      <c r="A109" s="3">
        <v>45560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17294</v>
      </c>
      <c r="AL109" s="27">
        <f t="shared" si="42"/>
        <v>0</v>
      </c>
      <c r="AM109" s="28">
        <f t="shared" si="43"/>
        <v>23181</v>
      </c>
      <c r="AN109" s="27">
        <f t="shared" si="47"/>
        <v>0</v>
      </c>
      <c r="AO109" s="28">
        <f t="shared" si="44"/>
        <v>3287</v>
      </c>
    </row>
    <row r="110" spans="1:41" x14ac:dyDescent="0.3">
      <c r="A110" s="3">
        <v>45561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17294</v>
      </c>
      <c r="AL110" s="27">
        <f t="shared" si="42"/>
        <v>0</v>
      </c>
      <c r="AM110" s="28">
        <f t="shared" si="43"/>
        <v>23181</v>
      </c>
      <c r="AN110" s="27">
        <f t="shared" si="47"/>
        <v>0</v>
      </c>
      <c r="AO110" s="28">
        <f t="shared" si="44"/>
        <v>3287</v>
      </c>
    </row>
    <row r="111" spans="1:41" x14ac:dyDescent="0.3">
      <c r="A111" s="3">
        <v>45562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17294</v>
      </c>
      <c r="AL111" s="27">
        <f t="shared" si="42"/>
        <v>0</v>
      </c>
      <c r="AM111" s="28">
        <f t="shared" si="43"/>
        <v>23181</v>
      </c>
      <c r="AN111" s="27">
        <f t="shared" si="47"/>
        <v>0</v>
      </c>
      <c r="AO111" s="28">
        <f t="shared" si="44"/>
        <v>3287</v>
      </c>
    </row>
    <row r="112" spans="1:41" x14ac:dyDescent="0.3">
      <c r="A112" s="3">
        <v>45563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17294</v>
      </c>
      <c r="AL112" s="27">
        <f t="shared" si="42"/>
        <v>0</v>
      </c>
      <c r="AM112" s="28">
        <f t="shared" si="43"/>
        <v>23181</v>
      </c>
      <c r="AN112" s="27">
        <f t="shared" si="47"/>
        <v>0</v>
      </c>
      <c r="AO112" s="28">
        <f t="shared" si="44"/>
        <v>3287</v>
      </c>
    </row>
    <row r="113" spans="1:41" x14ac:dyDescent="0.3">
      <c r="A113" s="3">
        <v>45564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17294</v>
      </c>
      <c r="AL113" s="27">
        <f t="shared" si="42"/>
        <v>0</v>
      </c>
      <c r="AM113" s="28">
        <f t="shared" si="43"/>
        <v>23181</v>
      </c>
      <c r="AN113" s="27">
        <f t="shared" si="47"/>
        <v>0</v>
      </c>
      <c r="AO113" s="28">
        <f t="shared" si="44"/>
        <v>3287</v>
      </c>
    </row>
    <row r="114" spans="1:41" x14ac:dyDescent="0.3">
      <c r="A114" s="3">
        <v>45565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17294</v>
      </c>
      <c r="AL114" s="27">
        <f t="shared" si="42"/>
        <v>0</v>
      </c>
      <c r="AM114" s="28">
        <f t="shared" si="43"/>
        <v>23181</v>
      </c>
      <c r="AN114" s="27">
        <f t="shared" si="47"/>
        <v>0</v>
      </c>
      <c r="AO114" s="28">
        <f t="shared" si="44"/>
        <v>3287</v>
      </c>
    </row>
    <row r="115" spans="1:41" x14ac:dyDescent="0.3">
      <c r="A115" s="3">
        <v>45566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17294</v>
      </c>
      <c r="AL115" s="27">
        <f t="shared" si="42"/>
        <v>0</v>
      </c>
      <c r="AM115" s="28">
        <f t="shared" si="43"/>
        <v>23181</v>
      </c>
      <c r="AN115" s="27">
        <f t="shared" si="47"/>
        <v>0</v>
      </c>
      <c r="AO115" s="28">
        <f t="shared" si="44"/>
        <v>3287</v>
      </c>
    </row>
    <row r="116" spans="1:41" x14ac:dyDescent="0.3">
      <c r="A116" s="3">
        <v>45567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17294</v>
      </c>
      <c r="AL116" s="29">
        <f t="shared" si="42"/>
        <v>0</v>
      </c>
      <c r="AM116" s="30">
        <f t="shared" si="43"/>
        <v>23181</v>
      </c>
      <c r="AN116" s="29">
        <f t="shared" si="47"/>
        <v>0</v>
      </c>
      <c r="AO116" s="30">
        <f t="shared" si="44"/>
        <v>3287</v>
      </c>
    </row>
    <row r="117" spans="1:41" x14ac:dyDescent="0.3">
      <c r="F117" s="53"/>
      <c r="G117" s="53"/>
      <c r="H117" s="53"/>
      <c r="I117" s="53"/>
      <c r="J117" s="53"/>
      <c r="K117" s="65"/>
      <c r="L117" s="65"/>
      <c r="M117" s="53"/>
      <c r="N117" s="53"/>
      <c r="O117" s="65"/>
      <c r="P117" s="65"/>
      <c r="Q117" s="53"/>
      <c r="R117" s="53"/>
      <c r="S117" s="65"/>
      <c r="T117" s="65"/>
    </row>
    <row r="118" spans="1:41" x14ac:dyDescent="0.3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8671875" defaultRowHeight="15.6" x14ac:dyDescent="0.3"/>
  <cols>
    <col min="1" max="1" width="8.88671875" style="2"/>
    <col min="2" max="5" width="8.88671875" style="2" customWidth="1"/>
    <col min="6" max="6" width="6" style="2" bestFit="1" customWidth="1"/>
    <col min="7" max="7" width="7.109375" style="2" bestFit="1" customWidth="1"/>
    <col min="8" max="8" width="11.88671875" style="2" bestFit="1" customWidth="1"/>
    <col min="9" max="9" width="3.6640625" style="2" customWidth="1"/>
    <col min="10" max="13" width="8.88671875" style="4" customWidth="1"/>
    <col min="14" max="14" width="6" style="2" bestFit="1" customWidth="1"/>
    <col min="15" max="15" width="8.33203125" style="2" bestFit="1" customWidth="1"/>
    <col min="16" max="16" width="11.88671875" style="2" bestFit="1" customWidth="1"/>
    <col min="17" max="17" width="3.6640625" style="2" customWidth="1"/>
    <col min="18" max="21" width="8.88671875" style="2" customWidth="1"/>
    <col min="22" max="22" width="6" style="2" bestFit="1" customWidth="1"/>
    <col min="23" max="23" width="7.109375" style="2" bestFit="1" customWidth="1"/>
    <col min="24" max="24" width="11.88671875" style="2" bestFit="1" customWidth="1"/>
    <col min="25" max="16384" width="8.88671875" style="2"/>
  </cols>
  <sheetData>
    <row r="1" spans="1:24" x14ac:dyDescent="0.3">
      <c r="B1" s="2" t="s">
        <v>4</v>
      </c>
      <c r="J1" s="4" t="s">
        <v>5</v>
      </c>
      <c r="R1" s="2" t="s">
        <v>6</v>
      </c>
    </row>
    <row r="2" spans="1:24" s="74" customFormat="1" ht="46.8" x14ac:dyDescent="0.3">
      <c r="A2" s="73" t="s">
        <v>0</v>
      </c>
      <c r="B2" s="74" t="s">
        <v>19</v>
      </c>
      <c r="C2" s="74" t="s">
        <v>20</v>
      </c>
      <c r="D2" s="74" t="s">
        <v>26</v>
      </c>
      <c r="E2" s="74" t="s">
        <v>27</v>
      </c>
      <c r="F2" s="74">
        <f>YEAR($A$3)</f>
        <v>2024</v>
      </c>
      <c r="G2" s="74">
        <f>YEAR($A$3)</f>
        <v>2024</v>
      </c>
      <c r="H2" s="74" t="s">
        <v>21</v>
      </c>
      <c r="J2" s="75" t="s">
        <v>19</v>
      </c>
      <c r="K2" s="75" t="s">
        <v>20</v>
      </c>
      <c r="L2" s="74" t="s">
        <v>26</v>
      </c>
      <c r="M2" s="74" t="s">
        <v>27</v>
      </c>
      <c r="N2" s="74">
        <f>YEAR($A$3)</f>
        <v>2024</v>
      </c>
      <c r="O2" s="74">
        <f>YEAR($A$3)</f>
        <v>2024</v>
      </c>
      <c r="P2" s="74" t="s">
        <v>21</v>
      </c>
      <c r="R2" s="74" t="s">
        <v>19</v>
      </c>
      <c r="S2" s="74" t="s">
        <v>20</v>
      </c>
      <c r="T2" s="74" t="s">
        <v>26</v>
      </c>
      <c r="U2" s="74" t="s">
        <v>27</v>
      </c>
      <c r="V2" s="74">
        <f>YEAR($A$3)</f>
        <v>2024</v>
      </c>
      <c r="W2" s="74">
        <f>YEAR($A$3)</f>
        <v>2024</v>
      </c>
      <c r="X2" s="74" t="s">
        <v>21</v>
      </c>
    </row>
    <row r="3" spans="1:24" x14ac:dyDescent="0.3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3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3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3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3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3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3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3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3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3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3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3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3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84</v>
      </c>
      <c r="O15" s="4">
        <f>Counts!AM16</f>
        <v>672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3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53</v>
      </c>
      <c r="O16" s="4">
        <f>Counts!AM17</f>
        <v>725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3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181</v>
      </c>
      <c r="O17" s="4">
        <f>Counts!AM18</f>
        <v>906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3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237</v>
      </c>
      <c r="O18" s="4">
        <f>Counts!AM19</f>
        <v>1143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3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190</v>
      </c>
      <c r="O19" s="4">
        <f>Counts!AM20</f>
        <v>1333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3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391</v>
      </c>
      <c r="O20" s="4">
        <f>Counts!AM21</f>
        <v>1724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3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336</v>
      </c>
      <c r="O21" s="4">
        <f>Counts!AM22</f>
        <v>2060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3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923</v>
      </c>
      <c r="O22" s="4">
        <f>Counts!AM23</f>
        <v>2983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3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1057</v>
      </c>
      <c r="O23" s="4">
        <f>Counts!AM24</f>
        <v>4040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3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994</v>
      </c>
      <c r="O24" s="4">
        <f>Counts!AM25</f>
        <v>5034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3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140</v>
      </c>
      <c r="O25" s="4">
        <f>Counts!AM26</f>
        <v>5174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3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882</v>
      </c>
      <c r="O26" s="4">
        <f>Counts!AM27</f>
        <v>6056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3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1031</v>
      </c>
      <c r="O27" s="4">
        <f>Counts!AM28</f>
        <v>7087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3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1</v>
      </c>
      <c r="G28" s="4">
        <f>Counts!AK29</f>
        <v>3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722</v>
      </c>
      <c r="O28" s="4">
        <f>Counts!AM29</f>
        <v>7809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3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2</v>
      </c>
      <c r="G29" s="4">
        <f>Counts!AK30</f>
        <v>5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861</v>
      </c>
      <c r="O29" s="4">
        <f>Counts!AM30</f>
        <v>8670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3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5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1273</v>
      </c>
      <c r="O30" s="4">
        <f>Counts!AM31</f>
        <v>9943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3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-37</v>
      </c>
      <c r="G31" s="4">
        <f>Counts!AK32</f>
        <v>-32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1572</v>
      </c>
      <c r="O31" s="4">
        <f>Counts!AM32</f>
        <v>11515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3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-32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1396</v>
      </c>
      <c r="O32" s="4">
        <f>Counts!AM33</f>
        <v>12911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3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7</v>
      </c>
      <c r="G33" s="4">
        <f>Counts!AK34</f>
        <v>-25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1364</v>
      </c>
      <c r="O33" s="4">
        <f>Counts!AM34</f>
        <v>14275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3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-25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1034</v>
      </c>
      <c r="O34" s="4">
        <f>Counts!AM35</f>
        <v>15309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3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15</v>
      </c>
      <c r="G35" s="4">
        <f>Counts!AK36</f>
        <v>-10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943</v>
      </c>
      <c r="O35" s="4">
        <f>Counts!AM36</f>
        <v>16252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3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21</v>
      </c>
      <c r="G36" s="4">
        <f>Counts!AK37</f>
        <v>11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1151</v>
      </c>
      <c r="O36" s="4">
        <f>Counts!AM37</f>
        <v>17403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3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9</v>
      </c>
      <c r="G37" s="4">
        <f>Counts!AK38</f>
        <v>20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437</v>
      </c>
      <c r="O37" s="4">
        <f>Counts!AM38</f>
        <v>17840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3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10</v>
      </c>
      <c r="G38" s="4">
        <f>Counts!AK39</f>
        <v>30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97</v>
      </c>
      <c r="O38" s="4">
        <f>Counts!AM39</f>
        <v>17937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3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30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351</v>
      </c>
      <c r="O39" s="4">
        <f>Counts!AM40</f>
        <v>18288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3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15</v>
      </c>
      <c r="G40" s="4">
        <f>Counts!AK41</f>
        <v>45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189</v>
      </c>
      <c r="O40" s="4">
        <f>Counts!AM41</f>
        <v>18477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3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45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315</v>
      </c>
      <c r="O41" s="4">
        <f>Counts!AM42</f>
        <v>18792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3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45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727</v>
      </c>
      <c r="O42" s="4">
        <f>Counts!AM43</f>
        <v>19519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3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38</v>
      </c>
      <c r="G43" s="4">
        <f>Counts!AK44</f>
        <v>83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588</v>
      </c>
      <c r="O43" s="4">
        <f>Counts!AM44</f>
        <v>20107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3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83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444</v>
      </c>
      <c r="O44" s="4">
        <f>Counts!AM45</f>
        <v>20551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3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22</v>
      </c>
      <c r="G45" s="4">
        <f>Counts!AK46</f>
        <v>105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564</v>
      </c>
      <c r="O45" s="4">
        <f>Counts!AM46</f>
        <v>21115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3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150</v>
      </c>
      <c r="G46" s="4">
        <f>Counts!AK47</f>
        <v>255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402</v>
      </c>
      <c r="O46" s="4">
        <f>Counts!AM47</f>
        <v>21517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3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15</v>
      </c>
      <c r="G47" s="4">
        <f>Counts!AK48</f>
        <v>270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177</v>
      </c>
      <c r="O47" s="4">
        <f>Counts!AM48</f>
        <v>21694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3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45</v>
      </c>
      <c r="G48" s="4">
        <f>Counts!AK49</f>
        <v>315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185</v>
      </c>
      <c r="O48" s="4">
        <f>Counts!AM49</f>
        <v>21879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3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231</v>
      </c>
      <c r="G49" s="4">
        <f>Counts!AK50</f>
        <v>546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161</v>
      </c>
      <c r="O49" s="4">
        <f>Counts!AM50</f>
        <v>22040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3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57</v>
      </c>
      <c r="G50" s="4">
        <f>Counts!AK51</f>
        <v>603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69</v>
      </c>
      <c r="O50" s="4">
        <f>Counts!AM51</f>
        <v>22109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3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133</v>
      </c>
      <c r="G51" s="4">
        <f>Counts!AK52</f>
        <v>736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154</v>
      </c>
      <c r="O51" s="4">
        <f>Counts!AM52</f>
        <v>22263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3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47</v>
      </c>
      <c r="G52" s="4">
        <f>Counts!AK53</f>
        <v>783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115</v>
      </c>
      <c r="O52" s="4">
        <f>Counts!AM53</f>
        <v>22378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3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845</v>
      </c>
      <c r="G53" s="4">
        <f>Counts!AK54</f>
        <v>1628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214</v>
      </c>
      <c r="O53" s="4">
        <f>Counts!AM54</f>
        <v>22592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3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267</v>
      </c>
      <c r="G54" s="4">
        <f>Counts!AK55</f>
        <v>1895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86</v>
      </c>
      <c r="O54" s="4">
        <f>Counts!AM55</f>
        <v>22678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3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236</v>
      </c>
      <c r="G55" s="4">
        <f>Counts!AK56</f>
        <v>2131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56</v>
      </c>
      <c r="O55" s="4">
        <f>Counts!AM56</f>
        <v>22734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3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268</v>
      </c>
      <c r="G56" s="4">
        <f>Counts!AK57</f>
        <v>2399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111</v>
      </c>
      <c r="O56" s="4">
        <f>Counts!AM57</f>
        <v>22845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3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295</v>
      </c>
      <c r="G57" s="4">
        <f>Counts!AK58</f>
        <v>2694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29</v>
      </c>
      <c r="O57" s="4">
        <f>Counts!AM58</f>
        <v>22874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3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645</v>
      </c>
      <c r="G58" s="4">
        <f>Counts!AK59</f>
        <v>3339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143</v>
      </c>
      <c r="O58" s="4">
        <f>Counts!AM59</f>
        <v>23017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3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252</v>
      </c>
      <c r="G59" s="4">
        <f>Counts!AK60</f>
        <v>3591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15</v>
      </c>
      <c r="O59" s="4">
        <f>Counts!AM60</f>
        <v>23032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3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82</v>
      </c>
      <c r="G60" s="4">
        <f>Counts!AK61</f>
        <v>3673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20</v>
      </c>
      <c r="O60" s="4">
        <f>Counts!AM61</f>
        <v>23052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3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104</v>
      </c>
      <c r="G61" s="4">
        <f>Counts!AK62</f>
        <v>3777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23052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3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597</v>
      </c>
      <c r="G62" s="4">
        <f>Counts!AK63</f>
        <v>4374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33</v>
      </c>
      <c r="O62" s="4">
        <f>Counts!AM63</f>
        <v>23085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3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934</v>
      </c>
      <c r="G63" s="4">
        <f>Counts!AK64</f>
        <v>5308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28</v>
      </c>
      <c r="O63" s="4">
        <f>Counts!AM64</f>
        <v>23113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3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733</v>
      </c>
      <c r="G64" s="4">
        <f>Counts!AK65</f>
        <v>6041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8</v>
      </c>
      <c r="O64" s="4">
        <f>Counts!AM65</f>
        <v>23121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3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387</v>
      </c>
      <c r="G65" s="4">
        <f>Counts!AK66</f>
        <v>6428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20</v>
      </c>
      <c r="O65" s="4">
        <f>Counts!AM66</f>
        <v>23141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3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479</v>
      </c>
      <c r="G66" s="4">
        <f>Counts!AK67</f>
        <v>6907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23141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3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1191</v>
      </c>
      <c r="G67" s="4">
        <f>Counts!AK68</f>
        <v>8098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23141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3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796</v>
      </c>
      <c r="G68" s="4">
        <f>Counts!AK69</f>
        <v>8894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-7</v>
      </c>
      <c r="O68" s="4">
        <f>Counts!AM69</f>
        <v>23134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3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368</v>
      </c>
      <c r="G69" s="4">
        <f>Counts!AK70</f>
        <v>9262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13</v>
      </c>
      <c r="O69" s="4">
        <f>Counts!AM70</f>
        <v>23147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3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299</v>
      </c>
      <c r="G70" s="4">
        <f>Counts!AK71</f>
        <v>9561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7</v>
      </c>
      <c r="O70" s="4">
        <f>Counts!AM71</f>
        <v>23154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3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860</v>
      </c>
      <c r="G71" s="4">
        <f>Counts!AK72</f>
        <v>10421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23154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3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350</v>
      </c>
      <c r="G72" s="4">
        <f>Counts!AK73</f>
        <v>10771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7</v>
      </c>
      <c r="O72" s="4">
        <f>Counts!AM73</f>
        <v>23161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3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656</v>
      </c>
      <c r="G73" s="4">
        <f>Counts!AK74</f>
        <v>11427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7</v>
      </c>
      <c r="O73" s="4">
        <f>Counts!AM74</f>
        <v>23168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3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386</v>
      </c>
      <c r="G74" s="4">
        <f>Counts!AK75</f>
        <v>11813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23168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3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150</v>
      </c>
      <c r="G75" s="4">
        <f>Counts!AK76</f>
        <v>11963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23168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3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342</v>
      </c>
      <c r="G76" s="4">
        <f>Counts!AK77</f>
        <v>12305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23168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3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621</v>
      </c>
      <c r="G77" s="4">
        <f>Counts!AK78</f>
        <v>12926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13</v>
      </c>
      <c r="O77" s="4">
        <f>Counts!AM78</f>
        <v>23181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3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330</v>
      </c>
      <c r="G78" s="4">
        <f>Counts!AK79</f>
        <v>13256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23181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3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644</v>
      </c>
      <c r="G79" s="4">
        <f>Counts!AK80</f>
        <v>13900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23181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3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600</v>
      </c>
      <c r="G80" s="4">
        <f>Counts!AK81</f>
        <v>14500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23181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20</v>
      </c>
      <c r="W80" s="4">
        <f>Counts!AO81</f>
        <v>20</v>
      </c>
      <c r="X80" s="5">
        <f t="shared" si="9"/>
        <v>3.5208181154127098E-2</v>
      </c>
    </row>
    <row r="81" spans="1:24" x14ac:dyDescent="0.3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690</v>
      </c>
      <c r="G81" s="4">
        <f>Counts!AK82</f>
        <v>15190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23181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60</v>
      </c>
      <c r="W81" s="4">
        <f>Counts!AO82</f>
        <v>80</v>
      </c>
      <c r="X81" s="5">
        <f t="shared" si="9"/>
        <v>4.2464085707328951E-2</v>
      </c>
    </row>
    <row r="82" spans="1:24" x14ac:dyDescent="0.3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386</v>
      </c>
      <c r="G82" s="4">
        <f>Counts!AK83</f>
        <v>15576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23181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30</v>
      </c>
      <c r="W82" s="4">
        <f>Counts!AO83</f>
        <v>110</v>
      </c>
      <c r="X82" s="5">
        <f t="shared" si="9"/>
        <v>5.1083515948380814E-2</v>
      </c>
    </row>
    <row r="83" spans="1:24" x14ac:dyDescent="0.3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318</v>
      </c>
      <c r="G83" s="4">
        <f>Counts!AK84</f>
        <v>15894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23181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110</v>
      </c>
      <c r="X83" s="5">
        <f t="shared" si="9"/>
        <v>6.1358655953250546E-2</v>
      </c>
    </row>
    <row r="84" spans="1:24" x14ac:dyDescent="0.3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185</v>
      </c>
      <c r="G84" s="4">
        <f>Counts!AK85</f>
        <v>16079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23181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142</v>
      </c>
      <c r="W84" s="4">
        <f>Counts!AO85</f>
        <v>252</v>
      </c>
      <c r="X84" s="5">
        <f>S84/$S$115</f>
        <v>7.3581689797906011E-2</v>
      </c>
    </row>
    <row r="85" spans="1:24" x14ac:dyDescent="0.3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362</v>
      </c>
      <c r="G85" s="4">
        <f>Counts!AK86</f>
        <v>16441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23181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596</v>
      </c>
      <c r="W85" s="4">
        <f>Counts!AO86</f>
        <v>848</v>
      </c>
      <c r="X85" s="5">
        <f t="shared" ref="X85:X115" si="18">S85/$S$115</f>
        <v>8.7996104212320431E-2</v>
      </c>
    </row>
    <row r="86" spans="1:24" x14ac:dyDescent="0.3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296</v>
      </c>
      <c r="G86" s="4">
        <f>Counts!AK87</f>
        <v>16737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23181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828</v>
      </c>
      <c r="W86" s="4">
        <f>Counts!AO87</f>
        <v>1676</v>
      </c>
      <c r="X86" s="5">
        <f t="shared" si="18"/>
        <v>0.10489408327246165</v>
      </c>
    </row>
    <row r="87" spans="1:24" x14ac:dyDescent="0.3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344</v>
      </c>
      <c r="G87" s="4">
        <f>Counts!AK88</f>
        <v>17081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23181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1292</v>
      </c>
      <c r="W87" s="4">
        <f>Counts!AO88</f>
        <v>2968</v>
      </c>
      <c r="X87" s="5">
        <f t="shared" si="18"/>
        <v>0.12461650840029219</v>
      </c>
    </row>
    <row r="88" spans="1:24" x14ac:dyDescent="0.3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213</v>
      </c>
      <c r="G88" s="4">
        <f>Counts!AK89</f>
        <v>17294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23181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319</v>
      </c>
      <c r="W88" s="4">
        <f>Counts!AO89</f>
        <v>3287</v>
      </c>
      <c r="X88" s="5">
        <f t="shared" si="18"/>
        <v>0.14745556367177989</v>
      </c>
    </row>
    <row r="89" spans="1:24" x14ac:dyDescent="0.3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0</v>
      </c>
      <c r="G89" s="4">
        <f>Counts!AK90</f>
        <v>17294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23181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0</v>
      </c>
      <c r="W89" s="4">
        <f>Counts!AO90</f>
        <v>3287</v>
      </c>
      <c r="X89" s="5">
        <f t="shared" si="18"/>
        <v>0.17370343316289263</v>
      </c>
    </row>
    <row r="90" spans="1:24" x14ac:dyDescent="0.3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0</v>
      </c>
      <c r="G90" s="4">
        <f>Counts!AK91</f>
        <v>17294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23181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0</v>
      </c>
      <c r="W90" s="4">
        <f>Counts!AO91</f>
        <v>3287</v>
      </c>
      <c r="X90" s="5">
        <f t="shared" si="18"/>
        <v>0.20355490625760897</v>
      </c>
    </row>
    <row r="91" spans="1:24" x14ac:dyDescent="0.3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0</v>
      </c>
      <c r="G91" s="4">
        <f>Counts!AK92</f>
        <v>17294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23181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0</v>
      </c>
      <c r="W91" s="4">
        <f>Counts!AO92</f>
        <v>3287</v>
      </c>
      <c r="X91" s="5">
        <f t="shared" si="18"/>
        <v>0.2371073776479182</v>
      </c>
    </row>
    <row r="92" spans="1:24" x14ac:dyDescent="0.3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0</v>
      </c>
      <c r="G92" s="4">
        <f>Counts!AK93</f>
        <v>17294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23181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0</v>
      </c>
      <c r="W92" s="4">
        <f>Counts!AO93</f>
        <v>3287</v>
      </c>
      <c r="X92" s="5">
        <f t="shared" si="18"/>
        <v>0.27436084733382032</v>
      </c>
    </row>
    <row r="93" spans="1:24" x14ac:dyDescent="0.3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0</v>
      </c>
      <c r="G93" s="4">
        <f>Counts!AK94</f>
        <v>17294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23181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0</v>
      </c>
      <c r="W93" s="4">
        <f>Counts!AO94</f>
        <v>3287</v>
      </c>
      <c r="X93" s="5">
        <f t="shared" si="18"/>
        <v>0.31512052593133671</v>
      </c>
    </row>
    <row r="94" spans="1:24" x14ac:dyDescent="0.3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0</v>
      </c>
      <c r="G94" s="4">
        <f>Counts!AK95</f>
        <v>17294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23181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0</v>
      </c>
      <c r="W94" s="4">
        <f>Counts!AO95</f>
        <v>3287</v>
      </c>
      <c r="X94" s="5">
        <f t="shared" si="18"/>
        <v>0.35909422936449964</v>
      </c>
    </row>
    <row r="95" spans="1:24" x14ac:dyDescent="0.3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0</v>
      </c>
      <c r="G95" s="4">
        <f>Counts!AK96</f>
        <v>17294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23181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0</v>
      </c>
      <c r="W95" s="4">
        <f>Counts!AO96</f>
        <v>3287</v>
      </c>
      <c r="X95" s="5">
        <f t="shared" si="18"/>
        <v>0.40569758948137324</v>
      </c>
    </row>
    <row r="96" spans="1:24" x14ac:dyDescent="0.3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0</v>
      </c>
      <c r="G96" s="4">
        <f>Counts!AK97</f>
        <v>17294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0</v>
      </c>
      <c r="O96" s="4">
        <f>Counts!AM97</f>
        <v>23181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0</v>
      </c>
      <c r="W96" s="4">
        <f>Counts!AO97</f>
        <v>3287</v>
      </c>
      <c r="X96" s="5">
        <f t="shared" si="18"/>
        <v>0.45429754078402729</v>
      </c>
    </row>
    <row r="97" spans="1:24" x14ac:dyDescent="0.3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0</v>
      </c>
      <c r="G97" s="4">
        <f>Counts!AK98</f>
        <v>17294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23181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0</v>
      </c>
      <c r="W97" s="4">
        <f>Counts!AO98</f>
        <v>3287</v>
      </c>
      <c r="X97" s="5">
        <f t="shared" si="18"/>
        <v>0.50401753104455804</v>
      </c>
    </row>
    <row r="98" spans="1:24" x14ac:dyDescent="0.3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0</v>
      </c>
      <c r="G98" s="4">
        <f>Counts!AK99</f>
        <v>17294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23181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0</v>
      </c>
      <c r="W98" s="4">
        <f>Counts!AO99</f>
        <v>3287</v>
      </c>
      <c r="X98" s="5">
        <f t="shared" si="18"/>
        <v>0.55398100803506212</v>
      </c>
    </row>
    <row r="99" spans="1:24" x14ac:dyDescent="0.3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0</v>
      </c>
      <c r="G99" s="4">
        <f>Counts!AK100</f>
        <v>17294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23181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0</v>
      </c>
      <c r="W99" s="4">
        <f>Counts!AO100</f>
        <v>3287</v>
      </c>
      <c r="X99" s="5">
        <f t="shared" si="18"/>
        <v>0.60321402483564646</v>
      </c>
    </row>
    <row r="100" spans="1:24" x14ac:dyDescent="0.3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0</v>
      </c>
      <c r="G100" s="4">
        <f>Counts!AK101</f>
        <v>17294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23181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0</v>
      </c>
      <c r="W100" s="4">
        <f>Counts!AO101</f>
        <v>3287</v>
      </c>
      <c r="X100" s="5">
        <f t="shared" si="18"/>
        <v>0.65088872656440222</v>
      </c>
    </row>
    <row r="101" spans="1:24" x14ac:dyDescent="0.3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0</v>
      </c>
      <c r="G101" s="4">
        <f>Counts!AK102</f>
        <v>17294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23181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0</v>
      </c>
      <c r="W101" s="4">
        <f>Counts!AO102</f>
        <v>3287</v>
      </c>
      <c r="X101" s="5">
        <f t="shared" si="18"/>
        <v>0.69617725833942046</v>
      </c>
    </row>
    <row r="102" spans="1:24" x14ac:dyDescent="0.3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17294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23181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0</v>
      </c>
      <c r="W102" s="4">
        <f>Counts!AO103</f>
        <v>3287</v>
      </c>
      <c r="X102" s="5">
        <f t="shared" si="18"/>
        <v>0.7385439493547602</v>
      </c>
    </row>
    <row r="103" spans="1:24" x14ac:dyDescent="0.3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0</v>
      </c>
      <c r="G103" s="4">
        <f>Counts!AK104</f>
        <v>17294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23181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0</v>
      </c>
      <c r="W103" s="4">
        <f>Counts!AO104</f>
        <v>3287</v>
      </c>
      <c r="X103" s="5">
        <f t="shared" si="18"/>
        <v>0.77750182615047481</v>
      </c>
    </row>
    <row r="104" spans="1:24" x14ac:dyDescent="0.3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0</v>
      </c>
      <c r="G104" s="4">
        <f>Counts!AK105</f>
        <v>17294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23181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0</v>
      </c>
      <c r="W104" s="4">
        <f>Counts!AO105</f>
        <v>3287</v>
      </c>
      <c r="X104" s="5">
        <f t="shared" si="18"/>
        <v>0.81280740199659118</v>
      </c>
    </row>
    <row r="105" spans="1:24" x14ac:dyDescent="0.3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0</v>
      </c>
      <c r="G105" s="4">
        <f>Counts!AK106</f>
        <v>17294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23181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0</v>
      </c>
      <c r="W105" s="4">
        <f>Counts!AO106</f>
        <v>3287</v>
      </c>
      <c r="X105" s="5">
        <f t="shared" si="18"/>
        <v>0.84441197954711467</v>
      </c>
    </row>
    <row r="106" spans="1:24" x14ac:dyDescent="0.3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17294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23181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0</v>
      </c>
      <c r="W106" s="4">
        <f>Counts!AO107</f>
        <v>3287</v>
      </c>
      <c r="X106" s="5">
        <f t="shared" si="18"/>
        <v>0.87236425614803992</v>
      </c>
    </row>
    <row r="107" spans="1:24" x14ac:dyDescent="0.3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17294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23181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0</v>
      </c>
      <c r="W107" s="4">
        <f>Counts!AO108</f>
        <v>3287</v>
      </c>
      <c r="X107" s="5">
        <f t="shared" si="18"/>
        <v>0.89681032383735082</v>
      </c>
    </row>
    <row r="108" spans="1:24" x14ac:dyDescent="0.3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0</v>
      </c>
      <c r="G108" s="4">
        <f>Counts!AK109</f>
        <v>17294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23181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0</v>
      </c>
      <c r="W108" s="4">
        <f>Counts!AO109</f>
        <v>3287</v>
      </c>
      <c r="X108" s="5">
        <f t="shared" si="18"/>
        <v>0.91799366934502069</v>
      </c>
    </row>
    <row r="109" spans="1:24" x14ac:dyDescent="0.3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17294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23181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0</v>
      </c>
      <c r="W109" s="4">
        <f>Counts!AO110</f>
        <v>3287</v>
      </c>
      <c r="X109" s="5">
        <f t="shared" si="18"/>
        <v>0.93620647674701729</v>
      </c>
    </row>
    <row r="110" spans="1:24" x14ac:dyDescent="0.3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17294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23181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0</v>
      </c>
      <c r="W110" s="4">
        <f>Counts!AO111</f>
        <v>3287</v>
      </c>
      <c r="X110" s="5">
        <f t="shared" si="18"/>
        <v>0.95178962746530316</v>
      </c>
    </row>
    <row r="111" spans="1:24" x14ac:dyDescent="0.3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17294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23181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0</v>
      </c>
      <c r="W111" s="4">
        <f>Counts!AO112</f>
        <v>3287</v>
      </c>
      <c r="X111" s="5">
        <f t="shared" si="18"/>
        <v>0.96498660822985149</v>
      </c>
    </row>
    <row r="112" spans="1:24" x14ac:dyDescent="0.3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17294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23181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0</v>
      </c>
      <c r="W112" s="4">
        <f>Counts!AO113</f>
        <v>3287</v>
      </c>
      <c r="X112" s="5">
        <f t="shared" si="18"/>
        <v>0.97613830046262484</v>
      </c>
    </row>
    <row r="113" spans="1:24" x14ac:dyDescent="0.3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17294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23181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0</v>
      </c>
      <c r="W113" s="4">
        <f>Counts!AO114</f>
        <v>3287</v>
      </c>
      <c r="X113" s="5">
        <f t="shared" si="18"/>
        <v>0.98553688823959096</v>
      </c>
    </row>
    <row r="114" spans="1:24" x14ac:dyDescent="0.3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17294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23181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3287</v>
      </c>
      <c r="X114" s="5">
        <f t="shared" si="18"/>
        <v>0.99342585829072316</v>
      </c>
    </row>
    <row r="115" spans="1:24" x14ac:dyDescent="0.3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17294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23181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0</v>
      </c>
      <c r="W115" s="4">
        <f>Counts!AO116</f>
        <v>3287</v>
      </c>
      <c r="X115" s="5">
        <f t="shared" si="18"/>
        <v>1</v>
      </c>
    </row>
    <row r="116" spans="1:24" x14ac:dyDescent="0.3">
      <c r="A116" s="47"/>
    </row>
    <row r="117" spans="1:24" x14ac:dyDescent="0.3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2024-09-09T17:46:15Z</dcterms:modified>
</cp:coreProperties>
</file>